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hayes4\Downloads\"/>
    </mc:Choice>
  </mc:AlternateContent>
  <xr:revisionPtr revIDLastSave="0" documentId="13_ncr:1_{AC117379-4497-4933-A9E3-DE23E892DF7A}" xr6:coauthVersionLast="47" xr6:coauthVersionMax="47" xr10:uidLastSave="{00000000-0000-0000-0000-000000000000}"/>
  <bookViews>
    <workbookView xWindow="367" yWindow="299" windowWidth="24847" windowHeight="13856" firstSheet="1" activeTab="3" xr2:uid="{FF525390-6AE3-4135-B482-DB69BA53DF84}"/>
  </bookViews>
  <sheets>
    <sheet name="0.Price Workbook Instructions" sheetId="5" r:id="rId1"/>
    <sheet name="1.  Bid Summary" sheetId="1" r:id="rId2"/>
    <sheet name="2.Lot A School Buses" sheetId="2" r:id="rId3"/>
    <sheet name="3.Lot B Activity Buses" sheetId="3" r:id="rId4"/>
    <sheet name="4.Lot C Optional Equipment" sheetId="4"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3" l="1"/>
  <c r="Y61" i="3"/>
  <c r="Y60" i="3"/>
  <c r="Y59" i="3"/>
  <c r="Y58" i="3"/>
  <c r="Y57" i="3"/>
  <c r="Y63" i="3" s="1"/>
  <c r="Y55" i="3"/>
  <c r="Y54" i="3"/>
  <c r="Y51" i="3"/>
  <c r="Y50" i="3"/>
  <c r="Y56" i="3" s="1"/>
  <c r="Y48" i="3"/>
  <c r="Y47" i="3"/>
  <c r="Y49" i="3" s="1"/>
  <c r="Y46" i="3"/>
  <c r="Y45" i="3"/>
  <c r="Y44" i="3"/>
  <c r="Y43" i="3"/>
  <c r="Y41" i="3"/>
  <c r="Y40" i="3"/>
  <c r="Y39" i="3"/>
  <c r="Y38" i="3"/>
  <c r="Y37" i="3"/>
  <c r="Y36" i="3"/>
  <c r="Y42" i="3" s="1"/>
  <c r="Y34" i="3"/>
  <c r="Y33" i="3"/>
  <c r="Y32" i="3"/>
  <c r="Y31" i="3"/>
  <c r="Y30" i="3"/>
  <c r="Y35" i="3" s="1"/>
  <c r="Y28" i="3"/>
  <c r="Y27" i="3"/>
  <c r="Y26" i="3"/>
  <c r="Y25" i="3"/>
  <c r="Y24" i="3"/>
  <c r="Y29" i="3" s="1"/>
  <c r="Y23" i="3"/>
  <c r="Y22" i="3"/>
  <c r="Y21" i="3"/>
  <c r="Y20" i="3"/>
  <c r="Y19" i="3"/>
  <c r="Y18" i="3"/>
  <c r="Y16" i="3"/>
  <c r="Y15" i="3"/>
  <c r="Y17" i="3" s="1"/>
  <c r="Y14" i="3"/>
  <c r="Y13" i="3"/>
  <c r="Y12" i="3"/>
  <c r="Y62" i="2"/>
  <c r="Y61" i="2"/>
  <c r="Y60" i="2"/>
  <c r="Y59" i="2"/>
  <c r="Y58" i="2"/>
  <c r="Y57" i="2"/>
  <c r="Y63" i="2" s="1"/>
  <c r="Y55" i="2"/>
  <c r="Y54" i="2"/>
  <c r="Y53" i="2"/>
  <c r="Y52" i="2"/>
  <c r="Y51" i="2"/>
  <c r="Y50" i="2"/>
  <c r="Y56" i="2" s="1"/>
  <c r="Y48" i="2"/>
  <c r="Y47" i="2"/>
  <c r="Y45" i="2"/>
  <c r="Y44" i="2"/>
  <c r="Y43" i="2"/>
  <c r="Y41" i="2"/>
  <c r="Y40" i="2"/>
  <c r="Y39" i="2"/>
  <c r="Y38" i="2"/>
  <c r="Y37" i="2"/>
  <c r="Y36" i="2"/>
  <c r="Y42" i="2" s="1"/>
  <c r="Y34" i="2"/>
  <c r="Y33" i="2"/>
  <c r="Y32" i="2"/>
  <c r="Y31" i="2"/>
  <c r="Y30" i="2"/>
  <c r="Y35" i="2" s="1"/>
  <c r="Y28" i="2"/>
  <c r="Y27" i="2"/>
  <c r="Y26" i="2"/>
  <c r="Y25" i="2"/>
  <c r="Y29" i="2" s="1"/>
  <c r="Y24" i="2"/>
  <c r="Y23" i="2"/>
  <c r="Y22" i="2"/>
  <c r="Y21" i="2"/>
  <c r="Y20" i="2"/>
  <c r="Y19" i="2"/>
  <c r="Y18" i="2"/>
  <c r="Y16" i="2"/>
  <c r="Y15" i="2"/>
  <c r="Y17" i="2" s="1"/>
  <c r="Y14" i="2"/>
  <c r="Y13" i="2"/>
  <c r="Y12" i="2"/>
  <c r="Y64" i="3" l="1"/>
  <c r="Y64" i="2"/>
  <c r="S13" i="1" l="1"/>
  <c r="S10" i="1"/>
  <c r="S7" i="1"/>
  <c r="O63" i="4"/>
  <c r="O62" i="4"/>
  <c r="O61" i="4"/>
  <c r="O60" i="4"/>
  <c r="O59" i="4"/>
  <c r="O58" i="4"/>
  <c r="O57" i="4"/>
  <c r="O56" i="4"/>
  <c r="O55" i="4"/>
  <c r="O54" i="4"/>
  <c r="O53" i="4"/>
  <c r="O52" i="4"/>
  <c r="O51" i="4"/>
  <c r="O50" i="4"/>
  <c r="O48" i="4"/>
  <c r="O47" i="4"/>
  <c r="O45" i="4"/>
  <c r="O44" i="4"/>
  <c r="O43" i="4"/>
  <c r="O41" i="4"/>
  <c r="O40" i="4"/>
  <c r="O39" i="4"/>
  <c r="O38" i="4"/>
  <c r="O37" i="4"/>
  <c r="O36" i="4"/>
  <c r="O42" i="4" s="1"/>
  <c r="O34" i="4"/>
  <c r="O33" i="4"/>
  <c r="O32" i="4"/>
  <c r="O31" i="4"/>
  <c r="O30" i="4"/>
  <c r="O35" i="4" s="1"/>
  <c r="O28" i="4"/>
  <c r="O27" i="4"/>
  <c r="O26" i="4"/>
  <c r="O25" i="4"/>
  <c r="O24" i="4"/>
  <c r="O29" i="4" s="1"/>
  <c r="O22" i="4"/>
  <c r="O21" i="4"/>
  <c r="O20" i="4"/>
  <c r="O19" i="4"/>
  <c r="O18" i="4"/>
  <c r="O23" i="4" s="1"/>
  <c r="O16" i="4"/>
  <c r="O15" i="4"/>
  <c r="O14" i="4"/>
  <c r="O13" i="4"/>
  <c r="O12" i="4"/>
  <c r="O17" i="4" s="1"/>
  <c r="O64" i="4" l="1"/>
  <c r="P62" i="3" l="1"/>
  <c r="P61" i="3"/>
  <c r="P60" i="3"/>
  <c r="P59" i="3"/>
  <c r="P58" i="3"/>
  <c r="P57" i="3"/>
  <c r="P63" i="3" s="1"/>
  <c r="P55" i="3"/>
  <c r="P54" i="3"/>
  <c r="P51" i="3"/>
  <c r="P50" i="3"/>
  <c r="P56" i="3" s="1"/>
  <c r="P48" i="3"/>
  <c r="P47" i="3"/>
  <c r="P46" i="3"/>
  <c r="P45" i="3"/>
  <c r="P44" i="3"/>
  <c r="P43" i="3"/>
  <c r="P49" i="3" s="1"/>
  <c r="P41" i="3"/>
  <c r="P40" i="3"/>
  <c r="P39" i="3"/>
  <c r="P38" i="3"/>
  <c r="P37" i="3"/>
  <c r="P36" i="3"/>
  <c r="P42" i="3" s="1"/>
  <c r="P34" i="3"/>
  <c r="P33" i="3"/>
  <c r="P32" i="3"/>
  <c r="P31" i="3"/>
  <c r="P30" i="3"/>
  <c r="P35" i="3" s="1"/>
  <c r="P28" i="3"/>
  <c r="P27" i="3"/>
  <c r="P26" i="3"/>
  <c r="P25" i="3"/>
  <c r="P24" i="3"/>
  <c r="P29" i="3" s="1"/>
  <c r="P22" i="3"/>
  <c r="P21" i="3"/>
  <c r="P20" i="3"/>
  <c r="P19" i="3"/>
  <c r="P18" i="3"/>
  <c r="P16" i="3"/>
  <c r="P15" i="3"/>
  <c r="P14" i="3"/>
  <c r="P13" i="3"/>
  <c r="P12" i="3"/>
  <c r="P62" i="2"/>
  <c r="P61" i="2"/>
  <c r="P60" i="2"/>
  <c r="P59" i="2"/>
  <c r="P58" i="2"/>
  <c r="P57" i="2"/>
  <c r="P63" i="2" s="1"/>
  <c r="P55" i="2"/>
  <c r="P54" i="2"/>
  <c r="P53" i="2"/>
  <c r="P52" i="2"/>
  <c r="P51" i="2"/>
  <c r="P50" i="2"/>
  <c r="P56" i="2" s="1"/>
  <c r="P48" i="2"/>
  <c r="P47" i="2"/>
  <c r="P45" i="2"/>
  <c r="P44" i="2"/>
  <c r="P43" i="2"/>
  <c r="P41" i="2"/>
  <c r="P40" i="2"/>
  <c r="P37" i="2"/>
  <c r="P36" i="2"/>
  <c r="P34" i="2"/>
  <c r="P33" i="2"/>
  <c r="P32" i="2"/>
  <c r="P31" i="2"/>
  <c r="P30" i="2"/>
  <c r="P35" i="2" s="1"/>
  <c r="P28" i="2"/>
  <c r="P27" i="2"/>
  <c r="P26" i="2"/>
  <c r="P25" i="2"/>
  <c r="P24" i="2"/>
  <c r="P29" i="2" s="1"/>
  <c r="P22" i="2"/>
  <c r="P21" i="2"/>
  <c r="P20" i="2"/>
  <c r="P19" i="2"/>
  <c r="P18" i="2"/>
  <c r="P23" i="2" s="1"/>
  <c r="P16" i="2"/>
  <c r="P15" i="2"/>
  <c r="P14" i="2"/>
  <c r="P13" i="2"/>
  <c r="P12" i="2"/>
  <c r="L13" i="1"/>
  <c r="L10" i="1"/>
  <c r="L7" i="1"/>
  <c r="P23" i="3" l="1"/>
  <c r="P17" i="3"/>
  <c r="P64" i="3" s="1"/>
  <c r="P42" i="2"/>
  <c r="P17" i="2"/>
  <c r="P64" i="2" s="1"/>
  <c r="G62" i="3" l="1"/>
  <c r="G61" i="3"/>
  <c r="G60" i="3"/>
  <c r="G59" i="3"/>
  <c r="G58" i="3"/>
  <c r="G57" i="3"/>
  <c r="G55" i="3"/>
  <c r="G54" i="3"/>
  <c r="G53" i="3"/>
  <c r="G52" i="3"/>
  <c r="G51" i="3"/>
  <c r="G50" i="3"/>
  <c r="G48" i="3"/>
  <c r="G47" i="3"/>
  <c r="G46" i="3"/>
  <c r="G45" i="3"/>
  <c r="G44" i="3"/>
  <c r="G43" i="3"/>
  <c r="G41" i="3"/>
  <c r="G40" i="3"/>
  <c r="G39" i="3"/>
  <c r="G38" i="3"/>
  <c r="G37" i="3"/>
  <c r="G36" i="3"/>
  <c r="G34" i="3"/>
  <c r="G33" i="3"/>
  <c r="G32" i="3"/>
  <c r="G31" i="3"/>
  <c r="G30" i="3"/>
  <c r="G28" i="3"/>
  <c r="G27" i="3"/>
  <c r="G26" i="3"/>
  <c r="G25" i="3"/>
  <c r="G24" i="3"/>
  <c r="G22" i="3"/>
  <c r="G21" i="3"/>
  <c r="G20" i="3"/>
  <c r="G19" i="3"/>
  <c r="G18" i="3"/>
  <c r="G16" i="3"/>
  <c r="G15" i="3"/>
  <c r="G14" i="3"/>
  <c r="G13" i="3"/>
  <c r="G12" i="3"/>
  <c r="G62" i="2"/>
  <c r="G61" i="2"/>
  <c r="G60" i="2"/>
  <c r="G59" i="2"/>
  <c r="G58" i="2"/>
  <c r="G57" i="2"/>
  <c r="G55" i="2"/>
  <c r="G54" i="2"/>
  <c r="G53" i="2"/>
  <c r="G52" i="2"/>
  <c r="G51" i="2"/>
  <c r="G50" i="2"/>
  <c r="G48" i="2"/>
  <c r="G47" i="2"/>
  <c r="G46" i="2"/>
  <c r="G45" i="2"/>
  <c r="G44" i="2"/>
  <c r="G43" i="2"/>
  <c r="G41" i="2"/>
  <c r="G40" i="2"/>
  <c r="G39" i="2"/>
  <c r="G38" i="2"/>
  <c r="G37" i="2"/>
  <c r="G36" i="2"/>
  <c r="G34" i="2"/>
  <c r="G33" i="2"/>
  <c r="G32" i="2"/>
  <c r="G31" i="2"/>
  <c r="G30" i="2"/>
  <c r="G28" i="2"/>
  <c r="G27" i="2"/>
  <c r="G26" i="2"/>
  <c r="G25" i="2"/>
  <c r="G24" i="2"/>
  <c r="G22" i="2"/>
  <c r="G21" i="2"/>
  <c r="G20" i="2"/>
  <c r="G19" i="2"/>
  <c r="G18" i="2"/>
  <c r="G16" i="2"/>
  <c r="G15" i="2"/>
  <c r="G14" i="2"/>
  <c r="G13" i="2"/>
  <c r="G12" i="2"/>
  <c r="G29" i="3" l="1"/>
  <c r="G35" i="3"/>
  <c r="G56" i="3"/>
  <c r="G23" i="3"/>
  <c r="G17" i="3"/>
  <c r="G42" i="3"/>
  <c r="G63" i="3"/>
  <c r="G49" i="3"/>
  <c r="G29" i="2"/>
  <c r="G35" i="2"/>
  <c r="G23" i="2"/>
  <c r="G56" i="2"/>
  <c r="G42" i="2"/>
  <c r="G17" i="2"/>
  <c r="G63" i="2"/>
  <c r="G49" i="2"/>
  <c r="G64" i="3" l="1"/>
  <c r="G6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tc={DD952B19-C8EA-49B2-A890-28D54C68C977}</author>
    <author>tc={E4F99976-3FE2-4B26-9167-268492E0EE8E}</author>
    <author>tc={359DE466-033E-424F-9541-C9AB51E2D09A}</author>
    <author>tc={3AA86F4D-C670-47B9-8F34-FF046D914EA1}</author>
    <author>tc={0327F4E9-6EE2-4C6E-8FF4-CE74C2AD56BA}</author>
  </authors>
  <commentList>
    <comment ref="A3" authorId="0" shapeId="0" xr:uid="{DD952B19-C8EA-49B2-A890-28D54C68C977}">
      <text>
        <t>[Threaded comment]
Your version of Excel allows you to read this threaded comment; however, any edits to it will get removed if the file is opened in a newer version of Excel. Learn more: https://go.microsoft.com/fwlink/?linkid=870924
Comment:
    Revised</t>
      </text>
    </comment>
    <comment ref="D5" authorId="1" shapeId="0" xr:uid="{E4F99976-3FE2-4B26-9167-268492E0EE8E}">
      <text>
        <t>[Threaded comment]
Your version of Excel allows you to read this threaded comment; however, any edits to it will get removed if the file is opened in a newer version of Excel. Learn more: https://go.microsoft.com/fwlink/?linkid=870924
Comment:
    Added</t>
      </text>
    </comment>
    <comment ref="C11" authorId="2" shapeId="0" xr:uid="{359DE466-033E-424F-9541-C9AB51E2D09A}">
      <text>
        <t>[Threaded comment]
Your version of Excel allows you to read this threaded comment; however, any edits to it will get removed if the file is opened in a newer version of Excel. Learn more: https://go.microsoft.com/fwlink/?linkid=870924
Comment:
    Suggestion Historical Volume</t>
      </text>
    </comment>
    <comment ref="L11" authorId="3" shapeId="0" xr:uid="{3AA86F4D-C670-47B9-8F34-FF046D914EA1}">
      <text>
        <t>[Threaded comment]
Your version of Excel allows you to read this threaded comment; however, any edits to it will get removed if the file is opened in a newer version of Excel. Learn more: https://go.microsoft.com/fwlink/?linkid=870924
Comment:
    Suggestion Historical Volume</t>
      </text>
    </comment>
    <comment ref="U11" authorId="4" shapeId="0" xr:uid="{0327F4E9-6EE2-4C6E-8FF4-CE74C2AD56BA}">
      <text>
        <t>[Threaded comment]
Your version of Excel allows you to read this threaded comment; however, any edits to it will get removed if the file is opened in a newer version of Excel. Learn more: https://go.microsoft.com/fwlink/?linkid=870924
Comment:
    Suggestion Historical Volume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tc={C709A80F-949F-4D93-A5C8-6D2A4D74E174}</author>
    <author>tc={EBAB471C-3CEB-4162-815E-5AA94C185AFA}</author>
    <author>tc={5AC94ED2-C1DE-4CAF-88F7-F445A1DCCFED}</author>
  </authors>
  <commentList>
    <comment ref="C11" authorId="0" shapeId="0" xr:uid="{C709A80F-949F-4D93-A5C8-6D2A4D74E174}">
      <text>
        <t>[Threaded comment]
Your version of Excel allows you to read this threaded comment; however, any edits to it will get removed if the file is opened in a newer version of Excel. Learn more: https://go.microsoft.com/fwlink/?linkid=870924
Comment:
    Same as Lot A</t>
      </text>
    </comment>
    <comment ref="L11" authorId="1" shapeId="0" xr:uid="{EBAB471C-3CEB-4162-815E-5AA94C185AFA}">
      <text>
        <t>[Threaded comment]
Your version of Excel allows you to read this threaded comment; however, any edits to it will get removed if the file is opened in a newer version of Excel. Learn more: https://go.microsoft.com/fwlink/?linkid=870924
Comment:
    Same as Lot A</t>
      </text>
    </comment>
    <comment ref="U11" authorId="2" shapeId="0" xr:uid="{5AC94ED2-C1DE-4CAF-88F7-F445A1DCCFED}">
      <text>
        <t>[Threaded comment]
Your version of Excel allows you to read this threaded comment; however, any edits to it will get removed if the file is opened in a newer version of Excel. Learn more: https://go.microsoft.com/fwlink/?linkid=870924
Comment:
    Same as Lot A</t>
      </text>
    </comment>
  </commentList>
</comments>
</file>

<file path=xl/sharedStrings.xml><?xml version="1.0" encoding="utf-8"?>
<sst xmlns="http://schemas.openxmlformats.org/spreadsheetml/2006/main" count="1368" uniqueCount="158">
  <si>
    <t>State of North Carolina</t>
  </si>
  <si>
    <t>Purchase &amp; Contract</t>
  </si>
  <si>
    <t xml:space="preserve">DO NOT ALTER WORKBOOK - ENTER VALUES ONLY </t>
  </si>
  <si>
    <t>VENDOR NAME</t>
  </si>
  <si>
    <t>Item #</t>
  </si>
  <si>
    <t>LOT C: OPTIONAL EQUIPMENT</t>
  </si>
  <si>
    <t>Description</t>
  </si>
  <si>
    <t xml:space="preserve">Inside Overhead Luggage Racks - Deluxe Tubular Type
72 Passenger Size
</t>
  </si>
  <si>
    <t xml:space="preserve">Inside Overhead Luggage Racks - Deluxe Tubular Type
66 Passenger Size
</t>
  </si>
  <si>
    <t xml:space="preserve">Inside Overhead Luggage Racks - Deluxe Tubular Type
54 Passenger Size
</t>
  </si>
  <si>
    <t xml:space="preserve">Inside Overhead Luggage Racks - Deluxe Tubular Type
42 Passenger Size
</t>
  </si>
  <si>
    <t xml:space="preserve">Luggage Space Underbody
Approximately 17 3/4"H x 24"D x 56"L
</t>
  </si>
  <si>
    <t xml:space="preserve">Luggage Space Underbody
Approximately 17 3/4"H x 24"D x 84"-86"L
</t>
  </si>
  <si>
    <r>
      <t>AM/FM/CD Radio System</t>
    </r>
    <r>
      <rPr>
        <sz val="11"/>
        <color rgb="FF000000"/>
        <rFont val="Calibri"/>
        <family val="2"/>
      </rPr>
      <t xml:space="preserve"> complete with minimum 4 inside speakers installed, not including any dash speakers.  42 passenger bus may have only 2 speakers, plus dash speakers.</t>
    </r>
  </si>
  <si>
    <t>Solid Color Body with Striped Lower Rails</t>
  </si>
  <si>
    <t>Solid Color Body with Striped Lower Rails and Roof Stripes</t>
  </si>
  <si>
    <t>Special Interior Colors - * Vendor to supply a list of colors available and a color chart in the bid package.</t>
  </si>
  <si>
    <t>FMVSS 210 compliant 39" seat to replace standard 39" seat.</t>
  </si>
  <si>
    <t>FMVSS 210 Compliant 30" seat to replace standard 30" seat.</t>
  </si>
  <si>
    <t>Shop Manuals</t>
  </si>
  <si>
    <t>Parts Manuals</t>
  </si>
  <si>
    <t>Rear Heater Installed</t>
  </si>
  <si>
    <t xml:space="preserve">Maximum seat spacing to better accommodate high school students for 72 Passenger Bus </t>
  </si>
  <si>
    <t xml:space="preserve">Maximum seat spacing to better accommodate high school students for 66 Passenger Bus </t>
  </si>
  <si>
    <t xml:space="preserve">Maximum seat spacing to better accommodate high school students for 54 Passenger Bus </t>
  </si>
  <si>
    <r>
      <t>Outside Storage Compartment</t>
    </r>
    <r>
      <rPr>
        <sz val="10"/>
        <color rgb="FF000000"/>
        <rFont val="Arial"/>
        <family val="2"/>
      </rPr>
      <t xml:space="preserve"> – An outside storage compartment shall be installed on any configuration of school and activity bus if requested by the user.  The location to be on the right side of the body in front of the rear wheels and labeled in letters two inches high “STORAGE.”  The storage compartment shall be approximately thirteen inches (13”) high, fifteen (15”) inches deep, and twenty-five inches (25”) wide and be located under the floor in the body skirt.  The door and box shall be sealed to minimize water and dust leakage.  All doors shall be equipped with locks and keyed the same as all other external locks.</t>
    </r>
  </si>
  <si>
    <t>Four Wheel Air Disc Brakes</t>
  </si>
  <si>
    <t>DD5 Engine Brake</t>
  </si>
  <si>
    <t>Cummins Integral Engine Exhaust Brake</t>
  </si>
  <si>
    <t>Front and Rear Door Locks (Vandal Locks)  * Vendor to supply information regarding manufacturer and model with the bid package</t>
  </si>
  <si>
    <t>Adjustable Brake Pedals : See Specification Section 24 for details</t>
  </si>
  <si>
    <t>Three-Point Lap/Shoulder Restraints : See Specification Section 24 for details</t>
  </si>
  <si>
    <t>High Visibility Webbing on Lap/Sholder Restraints : See Specification Section 24 for details</t>
  </si>
  <si>
    <t>Anti-Corrosion Package : See Specification Section 24 for details</t>
  </si>
  <si>
    <t>Add, Deduct, No Change</t>
  </si>
  <si>
    <t>Amount for Add or Deduct</t>
  </si>
  <si>
    <t>INSTRUCTIONS</t>
  </si>
  <si>
    <t xml:space="preserve">A Vendor is responsible for submitting all required information as noted below. Vendors will complete only the pink cells; the grey cells perform automatic calculations of the data entered and are locked. </t>
  </si>
  <si>
    <t>Vendors shall refer to the IFB document to review what the State shall deem to be a qualifying bid. Failure to complete all requested information may result in Bid disqualification.</t>
  </si>
  <si>
    <t>There are 3 Lots in the IFB with varying numbers of items per Lot; Vendors are required to bid on all items they are able to provide in a given Lot in which they choose to bid in order to submit a qualifying bid.  However, Vendors are not required to bid on all Lots within the IFB.</t>
  </si>
  <si>
    <t>Vendors shall familiarize themselves with all terms and conditions of the IFB prior to filling out the Pricing Submittal Worksheet.</t>
  </si>
  <si>
    <t>Fields have been color coded based on the purpose of the field:</t>
  </si>
  <si>
    <t>- Pink fields - To be populated by the Vendor.</t>
  </si>
  <si>
    <t>- White fields - Contain information being provided by the State.</t>
  </si>
  <si>
    <t>- Grey fields - Automatically populate based on information provided by the Vendor.</t>
  </si>
  <si>
    <t>Tab 1 Bid Summary</t>
  </si>
  <si>
    <t>Tabs 2-4 Pricing Sheets For Lots A, B, C</t>
  </si>
  <si>
    <t>Enter Vendor name in Cell B8 of Tab 2.  This will populate to all other sheets.</t>
  </si>
  <si>
    <t>For each item listed, bidders are to bid a price ("Unit Price" column).</t>
  </si>
  <si>
    <t xml:space="preserve">For each item a price is bid, bidder must fill out each of the options by selecting from the drop down box ("Add", "Deduct", "No Charge", or "Not Available" if that option is not available ("Add, Deduct, or No Charge" column). </t>
  </si>
  <si>
    <t>If the item is an "Add" or "Deduct", bidder will enter the value for the add or deduct in "Amount for Add or Deduct" column. For "No Charge", enter "0" as the value. The NC Price column will update automatically based on a combination of the "Add, Deduct, or No Charge" option selected, and the value entered (i.e. "Add" will add the amount to the NC Price for the item, and "Deduct" will subtract it).</t>
  </si>
  <si>
    <t>Tab 4. Lot C is only used to obtain a unit price for Optional Equipment.  This price is not considered in the evaluation of the bid so the prices are not totaled or listed in the price summary.</t>
  </si>
  <si>
    <t>State of North Carolina Pricing Submittal Workbook</t>
  </si>
  <si>
    <t>Bid Response Summary</t>
  </si>
  <si>
    <t>LOT A - School Buses</t>
  </si>
  <si>
    <t>TOTAL LOT A BID</t>
  </si>
  <si>
    <t>LOT B - Activity Buses</t>
  </si>
  <si>
    <t>TOTAL LOT B BID</t>
  </si>
  <si>
    <t>LOT A: SCHOOL BUSES</t>
  </si>
  <si>
    <t>Bus Chassis Type</t>
  </si>
  <si>
    <t>Quantity</t>
  </si>
  <si>
    <t>Amount for Option Add or Deduct</t>
  </si>
  <si>
    <t>Unit Price</t>
  </si>
  <si>
    <t>Extended Price Including Line Options</t>
  </si>
  <si>
    <t xml:space="preserve"> Manufacturer</t>
  </si>
  <si>
    <t>Model</t>
  </si>
  <si>
    <t>41-42 Passenger with AC and CSRS Seats</t>
  </si>
  <si>
    <t>Lift</t>
  </si>
  <si>
    <t>Lift and Flat Floor</t>
  </si>
  <si>
    <t>No AC</t>
  </si>
  <si>
    <t>Additional CSRS Seats (per seat)</t>
  </si>
  <si>
    <t>TOTAL for Item 1</t>
  </si>
  <si>
    <t>53-54 Passenger with AC and CSRS Seats</t>
  </si>
  <si>
    <t>TOTAL for Item 2</t>
  </si>
  <si>
    <t>65-66 Passenger with AC and CSRS Seats</t>
  </si>
  <si>
    <t>TOTAL for Item 3</t>
  </si>
  <si>
    <t>71-72 Passenger with AC and CSRS Seats</t>
  </si>
  <si>
    <t>TOTAL for Item 4</t>
  </si>
  <si>
    <t>41-42 Passenger with AC, 4 CSRS Seats, and 3-point Lap/Shoulder restraints throughout</t>
  </si>
  <si>
    <r>
      <t>High Visibility Webbing on</t>
    </r>
    <r>
      <rPr>
        <b/>
        <sz val="10"/>
        <color rgb="FF000000"/>
        <rFont val="Arial"/>
        <family val="2"/>
      </rPr>
      <t xml:space="preserve"> ALL</t>
    </r>
    <r>
      <rPr>
        <sz val="10"/>
        <color rgb="FF000000"/>
        <rFont val="Arial"/>
        <family val="2"/>
      </rPr>
      <t xml:space="preserve"> Lap/Shoulder Restraints</t>
    </r>
  </si>
  <si>
    <t>TOTAL for Item 5</t>
  </si>
  <si>
    <t>53-54 Passenger with AC, 4 CSRS Seats, and 3-point Lap/Shoulder restraints throughout</t>
  </si>
  <si>
    <t>TOTAL for Item 6</t>
  </si>
  <si>
    <t>65-66 Passenger with AC, 4 CSRS Seats, and 3-point Lap/Shoulder restraints throughout</t>
  </si>
  <si>
    <t>TOTAL for Item 7</t>
  </si>
  <si>
    <t>71-72 Passenger with  AC, 4 CSRS Seats, and 3-point Lap/Shoulder restraints throughout</t>
  </si>
  <si>
    <t>TOTAL for Item 8</t>
  </si>
  <si>
    <t>Lot A Total</t>
  </si>
  <si>
    <t>LOT B: ACTIVITY BUSES</t>
  </si>
  <si>
    <t>TOTAL for Item 9</t>
  </si>
  <si>
    <t>TOTAL for Item 10</t>
  </si>
  <si>
    <t>TOTAL for Item 11</t>
  </si>
  <si>
    <t>TOTAL for Item 12</t>
  </si>
  <si>
    <t>41-42 Passenger with  AC, 4 CSRS Seats, and 3-point Lap/Shoulder restraints throughout</t>
  </si>
  <si>
    <t>TOTAL for Item 13</t>
  </si>
  <si>
    <t>TOTAL for Item 14</t>
  </si>
  <si>
    <t>TOTAL for Item 15</t>
  </si>
  <si>
    <t>71-72 Passenger with AC, 4 CSRS Seats, and 3-point Lap/Shoulder restraints throughout</t>
  </si>
  <si>
    <t>TOTAL for Item 16</t>
  </si>
  <si>
    <t>Lot B Total</t>
  </si>
  <si>
    <r>
      <t xml:space="preserve">Propane Engine- to be powered by propane with deviations from the specifications  ONLY to the extent needed to offer the propane powered solution.
</t>
    </r>
    <r>
      <rPr>
        <i/>
        <sz val="10"/>
        <color rgb="FF000000"/>
        <rFont val="Arial"/>
        <family val="2"/>
      </rPr>
      <t>*Vendor shall provide literature with the solicitation outlining the Engine Manufacturer, Model, Rated Horse Power, and Rated Torque.  Vendor shall also outline on a seperate document all deviations to the specificaiton that would be required to add this option.</t>
    </r>
    <r>
      <rPr>
        <sz val="10"/>
        <color rgb="FF000000"/>
        <rFont val="Arial"/>
        <family val="2"/>
      </rPr>
      <t xml:space="preserve">
</t>
    </r>
  </si>
  <si>
    <r>
      <t>DD5 Engine *</t>
    </r>
    <r>
      <rPr>
        <i/>
        <sz val="10"/>
        <color rgb="FF000000"/>
        <rFont val="Arial"/>
        <family val="2"/>
      </rPr>
      <t>Vendor shall provide literature with the solicitation outlining the Engine Manufacturer, Model, Rated Horse Power, and Rated Torque.  Vendor shall also outline on a seperate document all deviations to the specificaiton that would be required to add this option.</t>
    </r>
  </si>
  <si>
    <t>Electric Drivetrain Option</t>
  </si>
  <si>
    <t>Cup Holder</t>
  </si>
  <si>
    <t>Console Mount Arm Rest</t>
  </si>
  <si>
    <t>DPC-924516120-SP Attachment A - Pricing Submittal Workbook</t>
  </si>
  <si>
    <t xml:space="preserve">  State of North Carolina - Division of Purchase &amp; Contract
  Type C (Conventional) School Activity Busses
  Attachment A: Pricing Workbook</t>
  </si>
  <si>
    <r>
      <rPr>
        <b/>
        <sz val="11"/>
        <color rgb="FF000000"/>
        <rFont val="Calibri"/>
        <family val="2"/>
        <scheme val="minor"/>
      </rPr>
      <t>NOTE:</t>
    </r>
    <r>
      <rPr>
        <sz val="11"/>
        <color rgb="FF000000"/>
        <rFont val="Calibri"/>
        <family val="2"/>
        <scheme val="minor"/>
      </rPr>
      <t xml:space="preserve">  Please carefully review information and specifications for each item.  The State of North Carolina is not bound to any volume or spend listed in the Lot Worksheets; this information is an estimate, is only to be used as a reference, and the State does not guarantee any volume or spend commitments.</t>
    </r>
  </si>
  <si>
    <t>This tab summarizes the bidder's quantitative response. No action is needed.</t>
  </si>
  <si>
    <r>
      <t>High Visibility Webbing on</t>
    </r>
    <r>
      <rPr>
        <b/>
        <sz val="10"/>
        <color rgb="FF000000"/>
        <rFont val="Calibri"/>
        <family val="2"/>
        <scheme val="minor"/>
      </rPr>
      <t xml:space="preserve"> ALL</t>
    </r>
    <r>
      <rPr>
        <sz val="10"/>
        <color rgb="FF000000"/>
        <rFont val="Calibri"/>
        <family val="2"/>
        <scheme val="minor"/>
      </rPr>
      <t xml:space="preserve"> Lap/Shoulder Restraints</t>
    </r>
  </si>
  <si>
    <t xml:space="preserve">Make Copies of this Pricing Submittal Workbook as necessary to portray all manufacturing lines being offered for each Line Item.  </t>
  </si>
  <si>
    <t>White's International Tks/IC Bus</t>
  </si>
  <si>
    <t>N/A</t>
  </si>
  <si>
    <t>NOT AVAILABLE</t>
  </si>
  <si>
    <t>ADD</t>
  </si>
  <si>
    <t>NO CHARGE</t>
  </si>
  <si>
    <t>DEDUCT</t>
  </si>
  <si>
    <t>IC Bus</t>
  </si>
  <si>
    <t>PB110 CE Series</t>
  </si>
  <si>
    <t>Braun</t>
  </si>
  <si>
    <t>NCL1000FIB3451 Gen2</t>
  </si>
  <si>
    <t>Immi</t>
  </si>
  <si>
    <t>BTI 39" CSRS</t>
  </si>
  <si>
    <t>BTI  CSRS</t>
  </si>
  <si>
    <t>Not Avilable</t>
  </si>
  <si>
    <t>BTI CSRS</t>
  </si>
  <si>
    <t>Not Available</t>
  </si>
  <si>
    <t>White's International Trucks &amp; IC Bus</t>
  </si>
  <si>
    <t>White's International Truck &amp; IC Bus</t>
  </si>
  <si>
    <t>VENDOR NAME:</t>
  </si>
  <si>
    <t>Blue Bird</t>
  </si>
  <si>
    <t>BBCV2311</t>
  </si>
  <si>
    <t>Century 2 NCL1000</t>
  </si>
  <si>
    <t>BBCV2610</t>
  </si>
  <si>
    <t>BBCV3011</t>
  </si>
  <si>
    <t>BBCV3303</t>
  </si>
  <si>
    <t>Vendor: Gregory Poole Equipment Company</t>
  </si>
  <si>
    <t>Gasoline Engine</t>
  </si>
  <si>
    <t>Thomas Built Buses</t>
  </si>
  <si>
    <t>Saf-T-Liner C2 221TS</t>
  </si>
  <si>
    <t>NCL 1000IB3454-2</t>
  </si>
  <si>
    <t>Thomas/Braun</t>
  </si>
  <si>
    <t>221TS/NCL 1000IB3454-2</t>
  </si>
  <si>
    <t>IMMI</t>
  </si>
  <si>
    <t>SABRE ICS</t>
  </si>
  <si>
    <t>Saf-T-Liner C2 251TS</t>
  </si>
  <si>
    <t>251TS/NCL 1000IB3454-2</t>
  </si>
  <si>
    <t>Saf-T-Liner C2 310TS</t>
  </si>
  <si>
    <t>310TS/NCL 1000IB3454-2</t>
  </si>
  <si>
    <t>Saf-T-Liner C2 340TS</t>
  </si>
  <si>
    <t>340TS/NCL 1000IB3454-2</t>
  </si>
  <si>
    <t xml:space="preserve">Saf-T-Liner C2 221TS </t>
  </si>
  <si>
    <t>SABRE 3PT</t>
  </si>
  <si>
    <t>Vendor: Carolina Thomas</t>
  </si>
  <si>
    <t>Vendor: Carolina Thomas, LLC</t>
  </si>
  <si>
    <t>72 = 10791
66 = 9849
54 = 8091
42 = 6329</t>
  </si>
  <si>
    <t>72 = 689
66 = 640
54 = 490
42 = 393</t>
  </si>
  <si>
    <t>72 = 2913
66 = 2158
54 = 2159
42 =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</si>
</sst>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 $&quot;#,##0.00&quot; &quot;;&quot; $(&quot;#,##0.00&quot;)&quot;;&quot; $-&quot;#&quot; &quot;;&quot; &quot;@&quot; &quot;"/>
  </numFmts>
  <fonts count="31" x14ac:knownFonts="1">
    <font>
      <sz val="11"/>
      <color theme="1"/>
      <name val="Calibri"/>
      <family val="2"/>
      <scheme val="minor"/>
    </font>
    <font>
      <sz val="11"/>
      <color theme="1"/>
      <name val="Calibri"/>
      <family val="2"/>
      <scheme val="minor"/>
    </font>
    <font>
      <sz val="10"/>
      <color rgb="FFFF0000"/>
      <name val="Arial"/>
      <family val="2"/>
    </font>
    <font>
      <b/>
      <sz val="11"/>
      <color rgb="FF000000"/>
      <name val="Calibri"/>
      <family val="2"/>
    </font>
    <font>
      <sz val="11"/>
      <color rgb="FF000000"/>
      <name val="Calibri"/>
      <family val="2"/>
    </font>
    <font>
      <sz val="10"/>
      <color rgb="FF000000"/>
      <name val="Arial"/>
      <family val="2"/>
    </font>
    <font>
      <sz val="11"/>
      <color rgb="FF000000"/>
      <name val="Arial"/>
      <family val="2"/>
    </font>
    <font>
      <sz val="11"/>
      <color theme="1"/>
      <name val="Calibri"/>
      <family val="2"/>
    </font>
    <font>
      <b/>
      <sz val="12"/>
      <color rgb="FF000000"/>
      <name val="Arial"/>
      <family val="2"/>
    </font>
    <font>
      <sz val="16"/>
      <color rgb="FF000000"/>
      <name val="Calibri"/>
      <family val="2"/>
    </font>
    <font>
      <b/>
      <sz val="14"/>
      <color rgb="FFFFFFFF"/>
      <name val="Arial"/>
      <family val="2"/>
    </font>
    <font>
      <sz val="14"/>
      <color rgb="FF000000"/>
      <name val="Arial"/>
      <family val="2"/>
    </font>
    <font>
      <b/>
      <sz val="14"/>
      <color rgb="FFFFFFFF"/>
      <name val="Calibri"/>
      <family val="2"/>
    </font>
    <font>
      <b/>
      <sz val="10"/>
      <color rgb="FF000000"/>
      <name val="Arial"/>
      <family val="2"/>
    </font>
    <font>
      <sz val="6"/>
      <color rgb="FF000000"/>
      <name val="Arial"/>
      <family val="2"/>
    </font>
    <font>
      <i/>
      <sz val="10"/>
      <color rgb="FF000000"/>
      <name val="Arial"/>
      <family val="2"/>
    </font>
    <font>
      <sz val="11"/>
      <color rgb="FF000000"/>
      <name val="Calibri"/>
      <family val="2"/>
      <scheme val="minor"/>
    </font>
    <font>
      <b/>
      <sz val="16"/>
      <color rgb="FF000000"/>
      <name val="Calibri"/>
      <family val="2"/>
      <scheme val="minor"/>
    </font>
    <font>
      <b/>
      <sz val="14"/>
      <color rgb="FF000000"/>
      <name val="Calibri"/>
      <family val="2"/>
      <scheme val="minor"/>
    </font>
    <font>
      <b/>
      <sz val="11"/>
      <color rgb="FF000000"/>
      <name val="Calibri"/>
      <family val="2"/>
      <scheme val="minor"/>
    </font>
    <font>
      <b/>
      <sz val="12"/>
      <color rgb="FFFF0000"/>
      <name val="Calibri"/>
      <family val="2"/>
      <scheme val="minor"/>
    </font>
    <font>
      <b/>
      <sz val="12"/>
      <color rgb="FF0070C0"/>
      <name val="Calibri"/>
      <family val="2"/>
      <scheme val="minor"/>
    </font>
    <font>
      <b/>
      <sz val="14"/>
      <name val="Arial"/>
      <family val="2"/>
    </font>
    <font>
      <sz val="11"/>
      <name val="Calibri"/>
      <family val="2"/>
    </font>
    <font>
      <b/>
      <sz val="14"/>
      <name val="Calibri"/>
      <family val="2"/>
    </font>
    <font>
      <sz val="10"/>
      <color rgb="FF000000"/>
      <name val="Calibri"/>
      <family val="2"/>
      <scheme val="minor"/>
    </font>
    <font>
      <b/>
      <sz val="10"/>
      <color rgb="FF000000"/>
      <name val="Calibri"/>
      <family val="2"/>
      <scheme val="minor"/>
    </font>
    <font>
      <sz val="6"/>
      <color rgb="FF000000"/>
      <name val="Calibri"/>
      <family val="2"/>
      <scheme val="minor"/>
    </font>
    <font>
      <b/>
      <sz val="12"/>
      <color rgb="FF000000"/>
      <name val="Calibri"/>
      <family val="2"/>
      <scheme val="minor"/>
    </font>
    <font>
      <b/>
      <sz val="10"/>
      <color rgb="FFFF0000"/>
      <name val="Arial"/>
      <family val="2"/>
    </font>
    <font>
      <sz val="10"/>
      <color theme="1"/>
      <name val="Arial"/>
      <family val="2"/>
    </font>
  </fonts>
  <fills count="14">
    <fill>
      <patternFill patternType="none"/>
    </fill>
    <fill>
      <patternFill patternType="gray125"/>
    </fill>
    <fill>
      <patternFill patternType="solid">
        <fgColor rgb="FFFFFFFF"/>
        <bgColor rgb="FF000000"/>
      </patternFill>
    </fill>
    <fill>
      <patternFill patternType="solid">
        <fgColor rgb="FFFCE4D6"/>
        <bgColor rgb="FF000000"/>
      </patternFill>
    </fill>
    <fill>
      <patternFill patternType="solid">
        <fgColor rgb="FFDBDBDB"/>
        <bgColor rgb="FF000000"/>
      </patternFill>
    </fill>
    <fill>
      <patternFill patternType="solid">
        <fgColor rgb="FFFFC000"/>
        <bgColor rgb="FF000000"/>
      </patternFill>
    </fill>
    <fill>
      <patternFill patternType="solid">
        <fgColor rgb="FFFFF2CC"/>
        <bgColor rgb="FF000000"/>
      </patternFill>
    </fill>
    <fill>
      <patternFill patternType="solid">
        <fgColor rgb="FF000000"/>
        <bgColor rgb="FF000000"/>
      </patternFill>
    </fill>
    <fill>
      <patternFill patternType="solid">
        <fgColor rgb="FFD0CECE"/>
        <bgColor rgb="FF000000"/>
      </patternFill>
    </fill>
    <fill>
      <patternFill patternType="solid">
        <fgColor rgb="FFD9D9D9"/>
        <bgColor rgb="FF000000"/>
      </patternFill>
    </fill>
    <fill>
      <patternFill patternType="solid">
        <fgColor rgb="FF0070C0"/>
        <bgColor rgb="FF000000"/>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3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164" fontId="6" fillId="0" borderId="0" applyFont="0" applyBorder="0" applyProtection="0"/>
  </cellStyleXfs>
  <cellXfs count="208">
    <xf numFmtId="0" fontId="0" fillId="0" borderId="0" xfId="0"/>
    <xf numFmtId="0" fontId="7" fillId="2" borderId="1" xfId="0" applyFont="1" applyFill="1" applyBorder="1"/>
    <xf numFmtId="0" fontId="7" fillId="2" borderId="3"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7" fillId="2" borderId="0" xfId="0" applyFont="1" applyFill="1"/>
    <xf numFmtId="0" fontId="7" fillId="2" borderId="15" xfId="0" applyFont="1" applyFill="1" applyBorder="1"/>
    <xf numFmtId="0" fontId="7" fillId="2" borderId="16" xfId="0" applyFont="1" applyFill="1" applyBorder="1"/>
    <xf numFmtId="0" fontId="7" fillId="2" borderId="17" xfId="0" applyFont="1" applyFill="1" applyBorder="1"/>
    <xf numFmtId="0" fontId="5" fillId="2" borderId="1" xfId="0" applyFont="1" applyFill="1" applyBorder="1"/>
    <xf numFmtId="0" fontId="5" fillId="2" borderId="3" xfId="0" applyFont="1" applyFill="1" applyBorder="1"/>
    <xf numFmtId="0" fontId="5" fillId="2" borderId="4" xfId="0" applyFont="1" applyFill="1" applyBorder="1"/>
    <xf numFmtId="0" fontId="5" fillId="2" borderId="5" xfId="0" applyFont="1" applyFill="1" applyBorder="1"/>
    <xf numFmtId="0" fontId="5" fillId="2" borderId="0" xfId="0" applyFont="1" applyFill="1"/>
    <xf numFmtId="0" fontId="5" fillId="2" borderId="6" xfId="0" applyFont="1" applyFill="1" applyBorder="1"/>
    <xf numFmtId="0" fontId="13" fillId="2" borderId="5" xfId="0" applyFont="1" applyFill="1" applyBorder="1"/>
    <xf numFmtId="0" fontId="13" fillId="2" borderId="0" xfId="0" applyFont="1" applyFill="1"/>
    <xf numFmtId="0" fontId="2" fillId="2" borderId="5" xfId="0" applyFont="1" applyFill="1" applyBorder="1"/>
    <xf numFmtId="0" fontId="5" fillId="6" borderId="7" xfId="0" applyFont="1" applyFill="1" applyBorder="1" applyAlignment="1" applyProtection="1">
      <alignment horizontal="center" vertical="center"/>
      <protection locked="0"/>
    </xf>
    <xf numFmtId="0" fontId="5" fillId="2" borderId="8" xfId="0" applyFont="1" applyFill="1" applyBorder="1"/>
    <xf numFmtId="0" fontId="5" fillId="2" borderId="9" xfId="0" applyFont="1" applyFill="1" applyBorder="1"/>
    <xf numFmtId="0" fontId="5" fillId="2" borderId="10" xfId="0" applyFont="1" applyFill="1" applyBorder="1"/>
    <xf numFmtId="0" fontId="5" fillId="2" borderId="28" xfId="0" applyFont="1" applyFill="1" applyBorder="1"/>
    <xf numFmtId="0" fontId="5" fillId="0" borderId="2" xfId="0" applyFont="1" applyBorder="1"/>
    <xf numFmtId="0" fontId="5" fillId="0" borderId="2" xfId="0" applyFont="1" applyBorder="1" applyAlignment="1">
      <alignment horizontal="center"/>
    </xf>
    <xf numFmtId="0" fontId="5" fillId="7" borderId="2" xfId="0" applyFont="1" applyFill="1" applyBorder="1"/>
    <xf numFmtId="44" fontId="5" fillId="8" borderId="2" xfId="1" applyFont="1" applyFill="1" applyBorder="1"/>
    <xf numFmtId="0" fontId="5" fillId="3" borderId="2" xfId="0" applyFont="1" applyFill="1" applyBorder="1" applyProtection="1">
      <protection locked="0"/>
    </xf>
    <xf numFmtId="0" fontId="5" fillId="3" borderId="29" xfId="0" applyFont="1" applyFill="1" applyBorder="1" applyProtection="1">
      <protection locked="0"/>
    </xf>
    <xf numFmtId="0" fontId="5" fillId="2" borderId="30" xfId="0" applyFont="1" applyFill="1" applyBorder="1"/>
    <xf numFmtId="0" fontId="5" fillId="0" borderId="7" xfId="0" applyFont="1" applyBorder="1"/>
    <xf numFmtId="0" fontId="5" fillId="0" borderId="7" xfId="0" applyFont="1" applyBorder="1" applyAlignment="1">
      <alignment horizontal="center"/>
    </xf>
    <xf numFmtId="0" fontId="14" fillId="3" borderId="31" xfId="0" applyFont="1" applyFill="1" applyBorder="1" applyAlignment="1" applyProtection="1">
      <alignment horizontal="center" vertical="center" wrapText="1"/>
      <protection locked="0"/>
    </xf>
    <xf numFmtId="0" fontId="5" fillId="3" borderId="7" xfId="0" applyFont="1" applyFill="1" applyBorder="1" applyProtection="1">
      <protection locked="0"/>
    </xf>
    <xf numFmtId="0" fontId="5" fillId="7" borderId="7" xfId="0" applyFont="1" applyFill="1" applyBorder="1"/>
    <xf numFmtId="0" fontId="5" fillId="9" borderId="7" xfId="0" applyFont="1" applyFill="1" applyBorder="1"/>
    <xf numFmtId="0" fontId="5" fillId="3" borderId="32" xfId="0" applyFont="1" applyFill="1" applyBorder="1" applyProtection="1">
      <protection locked="0"/>
    </xf>
    <xf numFmtId="0" fontId="5" fillId="2" borderId="30" xfId="0" applyFont="1" applyFill="1" applyBorder="1" applyAlignment="1">
      <alignment horizontal="center"/>
    </xf>
    <xf numFmtId="0" fontId="5" fillId="7" borderId="32" xfId="0" applyFont="1" applyFill="1" applyBorder="1"/>
    <xf numFmtId="0" fontId="5" fillId="0" borderId="11" xfId="0" applyFont="1" applyBorder="1"/>
    <xf numFmtId="0" fontId="5" fillId="0" borderId="26" xfId="0" applyFont="1" applyBorder="1"/>
    <xf numFmtId="0" fontId="5" fillId="7" borderId="26" xfId="0" applyFont="1" applyFill="1" applyBorder="1"/>
    <xf numFmtId="44" fontId="5" fillId="8" borderId="26" xfId="1" applyFont="1" applyFill="1" applyBorder="1"/>
    <xf numFmtId="0" fontId="5" fillId="7" borderId="27" xfId="0" applyFont="1" applyFill="1" applyBorder="1"/>
    <xf numFmtId="0" fontId="5" fillId="7" borderId="7" xfId="0" applyFont="1" applyFill="1" applyBorder="1" applyProtection="1">
      <protection locked="0"/>
    </xf>
    <xf numFmtId="0" fontId="5" fillId="7" borderId="32" xfId="0" applyFont="1" applyFill="1" applyBorder="1" applyProtection="1">
      <protection locked="0"/>
    </xf>
    <xf numFmtId="0" fontId="5" fillId="7" borderId="33" xfId="0" applyFont="1" applyFill="1" applyBorder="1"/>
    <xf numFmtId="44" fontId="5" fillId="8" borderId="33" xfId="1" applyFont="1" applyFill="1" applyBorder="1"/>
    <xf numFmtId="0" fontId="5" fillId="7" borderId="0" xfId="0" applyFont="1" applyFill="1"/>
    <xf numFmtId="0" fontId="5" fillId="7" borderId="0" xfId="0" applyFont="1" applyFill="1" applyAlignment="1">
      <alignment horizontal="right"/>
    </xf>
    <xf numFmtId="0" fontId="5" fillId="6" borderId="7" xfId="0" applyFont="1" applyFill="1" applyBorder="1" applyAlignment="1">
      <alignment horizontal="center"/>
    </xf>
    <xf numFmtId="0" fontId="5" fillId="0" borderId="14" xfId="0" applyFont="1" applyBorder="1" applyAlignment="1">
      <alignment horizontal="center" vertical="center"/>
    </xf>
    <xf numFmtId="0" fontId="5" fillId="0" borderId="14" xfId="0" applyFont="1" applyBorder="1" applyAlignment="1">
      <alignment horizontal="left" vertical="top" wrapText="1"/>
    </xf>
    <xf numFmtId="0" fontId="5" fillId="3" borderId="14" xfId="0" applyFont="1" applyFill="1" applyBorder="1" applyAlignment="1" applyProtection="1">
      <alignment horizontal="center" vertical="center" wrapText="1"/>
      <protection locked="0"/>
    </xf>
    <xf numFmtId="44" fontId="5" fillId="3" borderId="14" xfId="1" applyFont="1" applyFill="1" applyBorder="1" applyAlignment="1" applyProtection="1">
      <alignment horizontal="center" vertical="center"/>
      <protection locked="0"/>
    </xf>
    <xf numFmtId="0" fontId="5" fillId="0" borderId="14" xfId="0" applyFont="1" applyBorder="1" applyAlignment="1">
      <alignment horizontal="left" wrapText="1"/>
    </xf>
    <xf numFmtId="0" fontId="3" fillId="0" borderId="14" xfId="0" applyFont="1" applyBorder="1" applyAlignment="1">
      <alignment vertical="top" wrapText="1"/>
    </xf>
    <xf numFmtId="0" fontId="5" fillId="0" borderId="34" xfId="0" applyFont="1" applyBorder="1" applyAlignment="1">
      <alignment horizontal="center" vertical="center"/>
    </xf>
    <xf numFmtId="0" fontId="5" fillId="0" borderId="34" xfId="0" applyFont="1" applyBorder="1" applyAlignment="1">
      <alignment horizontal="left" vertical="top" wrapText="1"/>
    </xf>
    <xf numFmtId="0" fontId="5" fillId="0" borderId="2" xfId="0" applyFont="1" applyBorder="1" applyAlignment="1">
      <alignment horizontal="left" wrapText="1"/>
    </xf>
    <xf numFmtId="0" fontId="5" fillId="0" borderId="7" xfId="0" applyFont="1" applyBorder="1" applyAlignment="1">
      <alignment horizontal="left"/>
    </xf>
    <xf numFmtId="0" fontId="5" fillId="0" borderId="26" xfId="0" applyFont="1" applyBorder="1" applyAlignment="1">
      <alignment horizontal="left"/>
    </xf>
    <xf numFmtId="0" fontId="16" fillId="2" borderId="0" xfId="0" applyFont="1" applyFill="1"/>
    <xf numFmtId="0" fontId="16" fillId="2" borderId="6" xfId="0" applyFont="1" applyFill="1" applyBorder="1"/>
    <xf numFmtId="0" fontId="16" fillId="2" borderId="5" xfId="0" applyFont="1" applyFill="1" applyBorder="1"/>
    <xf numFmtId="0" fontId="16" fillId="2" borderId="18" xfId="0" applyFont="1" applyFill="1" applyBorder="1"/>
    <xf numFmtId="0" fontId="16" fillId="2" borderId="20" xfId="0" applyFont="1" applyFill="1" applyBorder="1"/>
    <xf numFmtId="0" fontId="16" fillId="2" borderId="8" xfId="0" applyFont="1" applyFill="1" applyBorder="1"/>
    <xf numFmtId="0" fontId="16" fillId="2" borderId="9" xfId="0" applyFont="1" applyFill="1" applyBorder="1"/>
    <xf numFmtId="0" fontId="16" fillId="2" borderId="10" xfId="0" applyFont="1" applyFill="1" applyBorder="1"/>
    <xf numFmtId="0" fontId="16" fillId="2" borderId="5" xfId="0" applyFont="1" applyFill="1" applyBorder="1" applyAlignment="1">
      <alignment vertical="top"/>
    </xf>
    <xf numFmtId="0" fontId="16" fillId="2" borderId="15" xfId="0" applyFont="1" applyFill="1" applyBorder="1"/>
    <xf numFmtId="0" fontId="16" fillId="2" borderId="16" xfId="0" applyFont="1" applyFill="1" applyBorder="1" applyAlignment="1">
      <alignment horizontal="left"/>
    </xf>
    <xf numFmtId="0" fontId="16" fillId="2" borderId="17" xfId="0" applyFont="1" applyFill="1" applyBorder="1"/>
    <xf numFmtId="0" fontId="16" fillId="2" borderId="7" xfId="0" applyFont="1" applyFill="1" applyBorder="1" applyAlignment="1">
      <alignment horizontal="center" vertical="center"/>
    </xf>
    <xf numFmtId="0" fontId="16" fillId="2" borderId="7" xfId="0" applyFont="1" applyFill="1" applyBorder="1"/>
    <xf numFmtId="0" fontId="23" fillId="2" borderId="0" xfId="0" applyFont="1" applyFill="1"/>
    <xf numFmtId="0" fontId="24" fillId="5" borderId="15" xfId="0" applyFont="1" applyFill="1" applyBorder="1"/>
    <xf numFmtId="0" fontId="23" fillId="5" borderId="16" xfId="0" applyFont="1" applyFill="1" applyBorder="1"/>
    <xf numFmtId="0" fontId="25" fillId="2" borderId="1" xfId="0" applyFont="1" applyFill="1" applyBorder="1"/>
    <xf numFmtId="0" fontId="25" fillId="2" borderId="3" xfId="0" applyFont="1" applyFill="1" applyBorder="1"/>
    <xf numFmtId="0" fontId="25" fillId="2" borderId="4" xfId="0" applyFont="1" applyFill="1" applyBorder="1"/>
    <xf numFmtId="0" fontId="25" fillId="2" borderId="5" xfId="0" applyFont="1" applyFill="1" applyBorder="1"/>
    <xf numFmtId="0" fontId="25" fillId="2" borderId="0" xfId="0" applyFont="1" applyFill="1"/>
    <xf numFmtId="0" fontId="25" fillId="2" borderId="6" xfId="0" applyFont="1" applyFill="1" applyBorder="1"/>
    <xf numFmtId="0" fontId="26" fillId="2" borderId="5" xfId="0" applyFont="1" applyFill="1" applyBorder="1"/>
    <xf numFmtId="0" fontId="26" fillId="0" borderId="0" xfId="0" applyFont="1"/>
    <xf numFmtId="0" fontId="26" fillId="2" borderId="0" xfId="0" applyFont="1" applyFill="1"/>
    <xf numFmtId="0" fontId="25" fillId="6" borderId="7" xfId="0" applyFont="1" applyFill="1" applyBorder="1" applyAlignment="1" applyProtection="1">
      <alignment horizontal="center" vertical="center"/>
      <protection locked="0"/>
    </xf>
    <xf numFmtId="0" fontId="25" fillId="2" borderId="8" xfId="0" applyFont="1" applyFill="1" applyBorder="1"/>
    <xf numFmtId="0" fontId="25" fillId="2" borderId="9" xfId="0" applyFont="1" applyFill="1" applyBorder="1"/>
    <xf numFmtId="0" fontId="25" fillId="2" borderId="10" xfId="0" applyFont="1" applyFill="1" applyBorder="1"/>
    <xf numFmtId="0" fontId="25" fillId="2" borderId="28" xfId="0" applyFont="1" applyFill="1" applyBorder="1"/>
    <xf numFmtId="0" fontId="25" fillId="0" borderId="2" xfId="0" applyFont="1" applyBorder="1"/>
    <xf numFmtId="0" fontId="25" fillId="0" borderId="2" xfId="0" applyFont="1" applyBorder="1" applyAlignment="1">
      <alignment horizontal="center"/>
    </xf>
    <xf numFmtId="0" fontId="25" fillId="7" borderId="2" xfId="0" applyFont="1" applyFill="1" applyBorder="1"/>
    <xf numFmtId="44" fontId="25" fillId="3" borderId="2" xfId="1" applyFont="1" applyFill="1" applyBorder="1" applyProtection="1">
      <protection locked="0"/>
    </xf>
    <xf numFmtId="44" fontId="25" fillId="8" borderId="2" xfId="1" applyFont="1" applyFill="1" applyBorder="1"/>
    <xf numFmtId="0" fontId="25" fillId="3" borderId="2" xfId="0" applyFont="1" applyFill="1" applyBorder="1" applyProtection="1">
      <protection locked="0"/>
    </xf>
    <xf numFmtId="0" fontId="25" fillId="3" borderId="29" xfId="0" applyFont="1" applyFill="1" applyBorder="1" applyProtection="1">
      <protection locked="0"/>
    </xf>
    <xf numFmtId="0" fontId="25" fillId="2" borderId="30" xfId="0" applyFont="1" applyFill="1" applyBorder="1"/>
    <xf numFmtId="0" fontId="25" fillId="0" borderId="7" xfId="0" applyFont="1" applyBorder="1"/>
    <xf numFmtId="0" fontId="25" fillId="0" borderId="7" xfId="0" applyFont="1" applyBorder="1" applyAlignment="1">
      <alignment horizontal="center"/>
    </xf>
    <xf numFmtId="0" fontId="27" fillId="3" borderId="31" xfId="0" applyFont="1" applyFill="1" applyBorder="1" applyAlignment="1" applyProtection="1">
      <alignment horizontal="center" vertical="center" wrapText="1"/>
      <protection locked="0"/>
    </xf>
    <xf numFmtId="0" fontId="25" fillId="3" borderId="7" xfId="0" applyFont="1" applyFill="1" applyBorder="1" applyProtection="1">
      <protection locked="0"/>
    </xf>
    <xf numFmtId="0" fontId="25" fillId="7" borderId="7" xfId="0" applyFont="1" applyFill="1" applyBorder="1"/>
    <xf numFmtId="0" fontId="25" fillId="9" borderId="7" xfId="0" applyFont="1" applyFill="1" applyBorder="1"/>
    <xf numFmtId="0" fontId="25" fillId="3" borderId="32" xfId="0" applyFont="1" applyFill="1" applyBorder="1" applyProtection="1">
      <protection locked="0"/>
    </xf>
    <xf numFmtId="0" fontId="25" fillId="2" borderId="30" xfId="0" applyFont="1" applyFill="1" applyBorder="1" applyAlignment="1">
      <alignment horizontal="center"/>
    </xf>
    <xf numFmtId="0" fontId="25" fillId="7" borderId="32" xfId="0" applyFont="1" applyFill="1" applyBorder="1"/>
    <xf numFmtId="0" fontId="25" fillId="0" borderId="11" xfId="0" applyFont="1" applyBorder="1"/>
    <xf numFmtId="0" fontId="25" fillId="0" borderId="26" xfId="0" applyFont="1" applyBorder="1"/>
    <xf numFmtId="0" fontId="25" fillId="7" borderId="26" xfId="0" applyFont="1" applyFill="1" applyBorder="1"/>
    <xf numFmtId="44" fontId="25" fillId="8" borderId="26" xfId="1" applyFont="1" applyFill="1" applyBorder="1"/>
    <xf numFmtId="0" fontId="25" fillId="7" borderId="27" xfId="0" applyFont="1" applyFill="1" applyBorder="1"/>
    <xf numFmtId="0" fontId="25" fillId="7" borderId="7" xfId="0" applyFont="1" applyFill="1" applyBorder="1" applyProtection="1">
      <protection locked="0"/>
    </xf>
    <xf numFmtId="0" fontId="25" fillId="7" borderId="32" xfId="0" applyFont="1" applyFill="1" applyBorder="1" applyProtection="1">
      <protection locked="0"/>
    </xf>
    <xf numFmtId="0" fontId="25" fillId="7" borderId="33" xfId="0" applyFont="1" applyFill="1" applyBorder="1"/>
    <xf numFmtId="44" fontId="25" fillId="8" borderId="33" xfId="1" applyFont="1" applyFill="1" applyBorder="1"/>
    <xf numFmtId="0" fontId="25" fillId="0" borderId="2" xfId="0" applyFont="1" applyBorder="1" applyAlignment="1">
      <alignment wrapText="1"/>
    </xf>
    <xf numFmtId="0" fontId="25" fillId="7" borderId="0" xfId="0" applyFont="1" applyFill="1"/>
    <xf numFmtId="0" fontId="25" fillId="7" borderId="0" xfId="0" applyFont="1" applyFill="1" applyAlignment="1">
      <alignment horizontal="right"/>
    </xf>
    <xf numFmtId="0" fontId="26" fillId="10" borderId="25" xfId="0" applyFont="1" applyFill="1" applyBorder="1" applyAlignment="1">
      <alignment horizontal="center" vertical="center"/>
    </xf>
    <xf numFmtId="0" fontId="26" fillId="10" borderId="26" xfId="0" applyFont="1" applyFill="1" applyBorder="1" applyAlignment="1">
      <alignment horizontal="center" vertical="center"/>
    </xf>
    <xf numFmtId="0" fontId="26" fillId="10" borderId="26"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28" fillId="10" borderId="3" xfId="0" applyFont="1" applyFill="1" applyBorder="1" applyAlignment="1">
      <alignment horizontal="center" vertical="center"/>
    </xf>
    <xf numFmtId="0" fontId="28" fillId="10" borderId="7" xfId="0" applyFont="1" applyFill="1" applyBorder="1"/>
    <xf numFmtId="44" fontId="28" fillId="10" borderId="7" xfId="0" applyNumberFormat="1" applyFont="1" applyFill="1" applyBorder="1"/>
    <xf numFmtId="0" fontId="13" fillId="10" borderId="3" xfId="0" applyFont="1" applyFill="1" applyBorder="1" applyAlignment="1">
      <alignment horizontal="center" vertical="center"/>
    </xf>
    <xf numFmtId="0" fontId="13" fillId="10" borderId="25" xfId="0" applyFont="1" applyFill="1" applyBorder="1" applyAlignment="1">
      <alignment horizontal="center" vertical="center"/>
    </xf>
    <xf numFmtId="0" fontId="13" fillId="10" borderId="26" xfId="0" applyFont="1" applyFill="1" applyBorder="1" applyAlignment="1">
      <alignment horizontal="center" vertical="center"/>
    </xf>
    <xf numFmtId="0" fontId="13" fillId="10" borderId="26"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8" fillId="10" borderId="7" xfId="0" applyFont="1" applyFill="1" applyBorder="1"/>
    <xf numFmtId="44" fontId="8" fillId="10" borderId="7" xfId="0" applyNumberFormat="1" applyFont="1" applyFill="1" applyBorder="1"/>
    <xf numFmtId="0" fontId="8" fillId="10" borderId="2" xfId="0" applyFont="1" applyFill="1" applyBorder="1" applyAlignment="1">
      <alignment horizontal="center"/>
    </xf>
    <xf numFmtId="0" fontId="29" fillId="2" borderId="5" xfId="0" applyFont="1" applyFill="1" applyBorder="1"/>
    <xf numFmtId="0" fontId="13" fillId="10" borderId="11"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2"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22" fillId="10" borderId="1" xfId="0" applyFont="1" applyFill="1" applyBorder="1" applyAlignment="1">
      <alignment horizontal="left" vertical="center"/>
    </xf>
    <xf numFmtId="0" fontId="22" fillId="10" borderId="3" xfId="0" applyFont="1" applyFill="1" applyBorder="1" applyAlignment="1">
      <alignment horizontal="left" vertical="center"/>
    </xf>
    <xf numFmtId="0" fontId="10" fillId="10" borderId="4" xfId="0" applyFont="1" applyFill="1" applyBorder="1" applyAlignment="1">
      <alignment horizontal="left" vertical="center"/>
    </xf>
    <xf numFmtId="0" fontId="22" fillId="10" borderId="1" xfId="0" applyFont="1" applyFill="1" applyBorder="1" applyAlignment="1">
      <alignment vertical="center"/>
    </xf>
    <xf numFmtId="0" fontId="22" fillId="10" borderId="3" xfId="0" applyFont="1" applyFill="1" applyBorder="1" applyAlignment="1">
      <alignment vertical="center"/>
    </xf>
    <xf numFmtId="0" fontId="10" fillId="10" borderId="4" xfId="0" applyFont="1" applyFill="1" applyBorder="1" applyAlignment="1">
      <alignment vertical="center"/>
    </xf>
    <xf numFmtId="8" fontId="25" fillId="3" borderId="7" xfId="0" applyNumberFormat="1" applyFont="1" applyFill="1" applyBorder="1" applyProtection="1">
      <protection locked="0"/>
    </xf>
    <xf numFmtId="8" fontId="5" fillId="3" borderId="2" xfId="1" applyNumberFormat="1" applyFont="1" applyFill="1" applyBorder="1" applyProtection="1">
      <protection locked="0"/>
    </xf>
    <xf numFmtId="8" fontId="5" fillId="3" borderId="7" xfId="0" applyNumberFormat="1" applyFont="1" applyFill="1" applyBorder="1" applyProtection="1">
      <protection locked="0"/>
    </xf>
    <xf numFmtId="8" fontId="12" fillId="7" borderId="14" xfId="1" applyNumberFormat="1" applyFont="1" applyFill="1" applyBorder="1"/>
    <xf numFmtId="8" fontId="11" fillId="6" borderId="24" xfId="0" applyNumberFormat="1" applyFont="1" applyFill="1" applyBorder="1"/>
    <xf numFmtId="0" fontId="11" fillId="6" borderId="24" xfId="0" applyFont="1" applyFill="1" applyBorder="1"/>
    <xf numFmtId="44" fontId="12" fillId="7" borderId="14" xfId="1" applyFont="1" applyFill="1" applyBorder="1"/>
    <xf numFmtId="0" fontId="0" fillId="11" borderId="0" xfId="0" applyFill="1"/>
    <xf numFmtId="44" fontId="5" fillId="3" borderId="2" xfId="1" applyFont="1" applyFill="1" applyBorder="1" applyProtection="1">
      <protection locked="0"/>
    </xf>
    <xf numFmtId="0" fontId="5" fillId="12" borderId="14" xfId="0" applyFont="1" applyFill="1" applyBorder="1" applyAlignment="1">
      <alignment horizontal="center" vertical="center"/>
    </xf>
    <xf numFmtId="0" fontId="30" fillId="13" borderId="2" xfId="0" applyFont="1" applyFill="1" applyBorder="1" applyProtection="1">
      <protection locked="0"/>
    </xf>
    <xf numFmtId="0" fontId="30" fillId="13" borderId="29" xfId="0" applyFont="1" applyFill="1" applyBorder="1" applyProtection="1">
      <protection locked="0"/>
    </xf>
    <xf numFmtId="0" fontId="30" fillId="13" borderId="7" xfId="0" applyFont="1" applyFill="1" applyBorder="1" applyProtection="1">
      <protection locked="0"/>
    </xf>
    <xf numFmtId="0" fontId="30" fillId="13" borderId="32" xfId="0" applyFont="1" applyFill="1" applyBorder="1" applyProtection="1">
      <protection locked="0"/>
    </xf>
    <xf numFmtId="44" fontId="5" fillId="3" borderId="14" xfId="1" applyFont="1" applyFill="1" applyBorder="1" applyAlignment="1" applyProtection="1">
      <alignment horizontal="center" vertical="center" wrapText="1"/>
      <protection locked="0"/>
    </xf>
    <xf numFmtId="0" fontId="16" fillId="2" borderId="36"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0" fontId="16" fillId="2" borderId="0" xfId="0" applyFont="1" applyFill="1" applyAlignment="1">
      <alignment horizontal="left"/>
    </xf>
    <xf numFmtId="0" fontId="16" fillId="2" borderId="0" xfId="0" applyFont="1" applyFill="1" applyAlignment="1">
      <alignment horizontal="left"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6" fillId="2" borderId="35" xfId="0" applyFont="1" applyFill="1" applyBorder="1" applyAlignment="1">
      <alignment horizontal="center"/>
    </xf>
    <xf numFmtId="0" fontId="16" fillId="2" borderId="0" xfId="0" applyFont="1" applyFill="1" applyAlignment="1">
      <alignment horizontal="center"/>
    </xf>
    <xf numFmtId="0" fontId="16" fillId="2" borderId="6" xfId="0" applyFont="1" applyFill="1" applyBorder="1" applyAlignment="1">
      <alignment horizontal="center"/>
    </xf>
    <xf numFmtId="0" fontId="18" fillId="2" borderId="35" xfId="0" applyFont="1" applyFill="1" applyBorder="1" applyAlignment="1">
      <alignment horizontal="center"/>
    </xf>
    <xf numFmtId="0" fontId="18" fillId="2" borderId="0" xfId="0" applyFont="1" applyFill="1" applyAlignment="1">
      <alignment horizontal="center"/>
    </xf>
    <xf numFmtId="0" fontId="18" fillId="2" borderId="6" xfId="0" applyFont="1" applyFill="1" applyBorder="1" applyAlignment="1">
      <alignment horizontal="center"/>
    </xf>
    <xf numFmtId="0" fontId="16" fillId="2" borderId="7" xfId="0" applyFont="1" applyFill="1" applyBorder="1" applyAlignment="1">
      <alignment horizontal="left" vertical="center" wrapText="1"/>
    </xf>
    <xf numFmtId="0" fontId="19" fillId="2" borderId="7" xfId="0" applyFont="1" applyFill="1" applyBorder="1" applyAlignment="1">
      <alignment horizontal="left" wrapText="1"/>
    </xf>
    <xf numFmtId="0" fontId="16" fillId="3" borderId="7" xfId="0" quotePrefix="1" applyFont="1" applyFill="1" applyBorder="1" applyAlignment="1">
      <alignment horizontal="left" wrapText="1"/>
    </xf>
    <xf numFmtId="0" fontId="16" fillId="2" borderId="7" xfId="0" quotePrefix="1" applyFont="1" applyFill="1" applyBorder="1" applyAlignment="1">
      <alignment horizontal="left" wrapText="1"/>
    </xf>
    <xf numFmtId="0" fontId="16" fillId="4" borderId="7" xfId="0" quotePrefix="1" applyFont="1" applyFill="1" applyBorder="1" applyAlignment="1">
      <alignment horizontal="left" wrapText="1"/>
    </xf>
    <xf numFmtId="0" fontId="16" fillId="2" borderId="7" xfId="0" applyFont="1" applyFill="1" applyBorder="1" applyAlignment="1">
      <alignment horizontal="left" wrapText="1"/>
    </xf>
    <xf numFmtId="0" fontId="21" fillId="2" borderId="19" xfId="0" applyFont="1" applyFill="1" applyBorder="1" applyAlignment="1">
      <alignment horizontal="left"/>
    </xf>
    <xf numFmtId="0" fontId="21" fillId="2" borderId="0" xfId="0" applyFont="1" applyFill="1" applyAlignment="1">
      <alignment horizontal="left"/>
    </xf>
    <xf numFmtId="0" fontId="22" fillId="10" borderId="21" xfId="0" applyFont="1" applyFill="1" applyBorder="1" applyAlignment="1">
      <alignment horizontal="center"/>
    </xf>
    <xf numFmtId="0" fontId="22" fillId="10" borderId="22" xfId="0" applyFont="1" applyFill="1" applyBorder="1" applyAlignment="1">
      <alignment horizontal="center"/>
    </xf>
    <xf numFmtId="0" fontId="22" fillId="10" borderId="23" xfId="0" applyFont="1" applyFill="1" applyBorder="1" applyAlignment="1">
      <alignment horizontal="center"/>
    </xf>
    <xf numFmtId="0" fontId="8" fillId="2" borderId="0" xfId="0" applyFont="1" applyFill="1" applyAlignment="1">
      <alignment horizontal="center"/>
    </xf>
    <xf numFmtId="0" fontId="8" fillId="2" borderId="5" xfId="0" applyFont="1" applyFill="1" applyBorder="1" applyAlignment="1">
      <alignment horizontal="center" wrapText="1"/>
    </xf>
    <xf numFmtId="0" fontId="8" fillId="2" borderId="0" xfId="0" applyFont="1" applyFill="1" applyAlignment="1">
      <alignment horizontal="center" wrapText="1"/>
    </xf>
    <xf numFmtId="0" fontId="8" fillId="2" borderId="6" xfId="0" applyFont="1" applyFill="1" applyBorder="1" applyAlignment="1">
      <alignment horizontal="center" wrapText="1"/>
    </xf>
    <xf numFmtId="0" fontId="9" fillId="2" borderId="0" xfId="0" applyFont="1" applyFill="1" applyAlignment="1">
      <alignment horizontal="center"/>
    </xf>
    <xf numFmtId="0" fontId="20" fillId="0" borderId="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2" borderId="5" xfId="0" applyFont="1" applyFill="1" applyBorder="1" applyAlignment="1">
      <alignment horizontal="center"/>
    </xf>
    <xf numFmtId="0" fontId="20" fillId="2" borderId="0" xfId="0" applyFont="1" applyFill="1" applyAlignment="1">
      <alignment horizontal="center"/>
    </xf>
    <xf numFmtId="0" fontId="20" fillId="2" borderId="6" xfId="0" applyFont="1" applyFill="1" applyBorder="1" applyAlignment="1">
      <alignment horizontal="center"/>
    </xf>
  </cellXfs>
  <cellStyles count="3">
    <cellStyle name="Currency" xfId="1" builtinId="4"/>
    <cellStyle name="Excel Built-in Currency" xfId="2" xr:uid="{014EF0D1-1B19-4DC7-B076-55C27D3751E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942975</xdr:colOff>
      <xdr:row>0</xdr:row>
      <xdr:rowOff>0</xdr:rowOff>
    </xdr:from>
    <xdr:to>
      <xdr:col>6</xdr:col>
      <xdr:colOff>196850</xdr:colOff>
      <xdr:row>2</xdr:row>
      <xdr:rowOff>179878</xdr:rowOff>
    </xdr:to>
    <xdr:pic>
      <xdr:nvPicPr>
        <xdr:cNvPr id="2" name="Picture 1" descr="A picture containing text, clipart&#10;&#10;Description automatically generated">
          <a:extLst>
            <a:ext uri="{FF2B5EF4-FFF2-40B4-BE49-F238E27FC236}">
              <a16:creationId xmlns:a16="http://schemas.microsoft.com/office/drawing/2014/main" id="{34FBA837-4F7E-2F27-BC50-9658783304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2975" y="0"/>
          <a:ext cx="2114550" cy="5450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1400175</xdr:colOff>
      <xdr:row>31</xdr:row>
      <xdr:rowOff>1466850</xdr:rowOff>
    </xdr:from>
    <xdr:to>
      <xdr:col>1</xdr:col>
      <xdr:colOff>2828925</xdr:colOff>
      <xdr:row>31</xdr:row>
      <xdr:rowOff>2676525</xdr:rowOff>
    </xdr:to>
    <xdr:pic>
      <xdr:nvPicPr>
        <xdr:cNvPr id="2" name="Picture 1" descr="2001 Outside Storage Box">
          <a:extLst>
            <a:ext uri="{FF2B5EF4-FFF2-40B4-BE49-F238E27FC236}">
              <a16:creationId xmlns:a16="http://schemas.microsoft.com/office/drawing/2014/main" id="{A2837627-0759-428D-A98C-A5AA35F4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0" y="12239625"/>
          <a:ext cx="14287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1400175</xdr:colOff>
      <xdr:row>31</xdr:row>
      <xdr:rowOff>1466850</xdr:rowOff>
    </xdr:from>
    <xdr:to>
      <xdr:col>5</xdr:col>
      <xdr:colOff>2828925</xdr:colOff>
      <xdr:row>31</xdr:row>
      <xdr:rowOff>2676525</xdr:rowOff>
    </xdr:to>
    <xdr:pic>
      <xdr:nvPicPr>
        <xdr:cNvPr id="3" name="Picture 2" descr="2001 Outside Storage Box">
          <a:extLst>
            <a:ext uri="{FF2B5EF4-FFF2-40B4-BE49-F238E27FC236}">
              <a16:creationId xmlns:a16="http://schemas.microsoft.com/office/drawing/2014/main" id="{83B15629-4044-4A5C-AAAE-73831E8F5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11845290"/>
          <a:ext cx="14287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1400175</xdr:colOff>
      <xdr:row>31</xdr:row>
      <xdr:rowOff>1466850</xdr:rowOff>
    </xdr:from>
    <xdr:to>
      <xdr:col>9</xdr:col>
      <xdr:colOff>2828925</xdr:colOff>
      <xdr:row>31</xdr:row>
      <xdr:rowOff>2676525</xdr:rowOff>
    </xdr:to>
    <xdr:pic>
      <xdr:nvPicPr>
        <xdr:cNvPr id="4" name="Picture 3" descr="2001 Outside Storage Box">
          <a:extLst>
            <a:ext uri="{FF2B5EF4-FFF2-40B4-BE49-F238E27FC236}">
              <a16:creationId xmlns:a16="http://schemas.microsoft.com/office/drawing/2014/main" id="{091F0D19-1477-46C5-8535-F62543FB19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11845290"/>
          <a:ext cx="14287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1400175</xdr:colOff>
      <xdr:row>31</xdr:row>
      <xdr:rowOff>1466850</xdr:rowOff>
    </xdr:from>
    <xdr:to>
      <xdr:col>9</xdr:col>
      <xdr:colOff>2828925</xdr:colOff>
      <xdr:row>31</xdr:row>
      <xdr:rowOff>2676525</xdr:rowOff>
    </xdr:to>
    <xdr:pic>
      <xdr:nvPicPr>
        <xdr:cNvPr id="6" name="Picture 5" descr="2001 Outside Storage Box">
          <a:extLst>
            <a:ext uri="{FF2B5EF4-FFF2-40B4-BE49-F238E27FC236}">
              <a16:creationId xmlns:a16="http://schemas.microsoft.com/office/drawing/2014/main" id="{9C0F74F5-F222-45A0-AE81-49C5BA9D1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9870" y="11835765"/>
          <a:ext cx="1432560" cy="121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ncconnect-my.sharepoint.com/personal/shayla_parker_doa_nc_gov/Documents/OneDrive/Department%20of%20Public%20Instruction/Buses-8-23/Gregory%20Poole/DPC-924516120-STC%20Type%20C%20(Conventional)%20School%20Activity%20Buses%20-%20IFB%20Attachment%20A%20-%20Price%20Submittal%20Workbook%20v2%20(3)%20(1).xlsx" TargetMode="External"/><Relationship Id="rId2" Type="http://schemas.microsoft.com/office/2019/04/relationships/externalLinkLongPath" Target="https://ncconnect-my.sharepoint.com/personal/shayla_parker_doa_nc_gov/Documents/OneDrive/Department%20of%20Public%20Instruction/Buses-8-23/Gregory%20Poole/DPC-924516120-STC%20Type%20C%20(Conventional)%20School%20Activity%20Buses%20-%20IFB%20Attachment%20A%20-%20Price%20Submittal%20Workbook%20v2%20(3)%20(1).xlsx?6EBB1913" TargetMode="External"/><Relationship Id="rId1" Type="http://schemas.openxmlformats.org/officeDocument/2006/relationships/externalLinkPath" Target="file:///\\6EBB1913\DPC-924516120-STC%20Type%20C%20(Conventional)%20School%20Activity%20Buses%20-%20IFB%20Attachment%20A%20-%20Price%20Submittal%20Workbook%20v2%20(3)%20(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ncconnect-my.sharepoint.com/personal/shayla_parker_doa_nc_gov/Documents/OneDrive/Department%20of%20Public%20Instruction/Buses-8-23/Carolina%20Thomas%20LLC/DPC-924516120-STC%20Type%20C%20(Conventional)%20School%20Activity%20Buses%20-%20IFB%20Attachment%20A%20-%20Price%20Submittal%20Workbook%20v2%20(5)%20(1).xlsx" TargetMode="External"/><Relationship Id="rId2" Type="http://schemas.microsoft.com/office/2019/04/relationships/externalLinkLongPath" Target="https://ncconnect-my.sharepoint.com/personal/shayla_parker_doa_nc_gov/Documents/OneDrive/Department%20of%20Public%20Instruction/Buses-8-23/Carolina%20Thomas%20LLC/DPC-924516120-STC%20Type%20C%20(Conventional)%20School%20Activity%20Buses%20-%20IFB%20Attachment%20A%20-%20Price%20Submittal%20Workbook%20v2%20(5)%20(1).xlsx?6077DB82" TargetMode="External"/><Relationship Id="rId1" Type="http://schemas.openxmlformats.org/officeDocument/2006/relationships/externalLinkPath" Target="file:///\\6077DB82\DPC-924516120-STC%20Type%20C%20(Conventional)%20School%20Activity%20Buses%20-%20IFB%20Attachment%20A%20-%20Price%20Submittal%20Workbook%20v2%20(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Price Workbook Instructions"/>
      <sheetName val="1.  Bid Summary"/>
      <sheetName val="2.Lot A School Buses"/>
      <sheetName val="3.Lot B Activity Buses"/>
      <sheetName val="4.Lot C Optional Equipment"/>
    </sheetNames>
    <sheetDataSet>
      <sheetData sheetId="0"/>
      <sheetData sheetId="1"/>
      <sheetData sheetId="2">
        <row r="8">
          <cell r="B8" t="str">
            <v>Gregory Poole Equipment Company</v>
          </cell>
        </row>
        <row r="64">
          <cell r="G64">
            <v>150741241</v>
          </cell>
        </row>
      </sheetData>
      <sheetData sheetId="3">
        <row r="64">
          <cell r="G64">
            <v>25886135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Price Workbook Instructions"/>
      <sheetName val="1.  Bid Summary"/>
      <sheetName val="2.Lot A School Buses"/>
      <sheetName val="3.Lot B Activity Buses"/>
      <sheetName val="4.Lot C Optional Equipment"/>
    </sheetNames>
    <sheetDataSet>
      <sheetData sheetId="0"/>
      <sheetData sheetId="1"/>
      <sheetData sheetId="2">
        <row r="8">
          <cell r="B8" t="str">
            <v>Carolina Thomas, LLC</v>
          </cell>
        </row>
        <row r="64">
          <cell r="G64">
            <v>159388634</v>
          </cell>
        </row>
      </sheetData>
      <sheetData sheetId="3">
        <row r="64">
          <cell r="G64">
            <v>27960633</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Jizi, Bahaa" id="{5DD133E5-228D-4EF3-8766-48618636A1D2}" userId="S::bahaa.jizi@doa.nc.gov::036dba65-fd05-4372-9cc2-e5bee159eaa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1-23T13:27:56.74" personId="{5DD133E5-228D-4EF3-8766-48618636A1D2}" id="{DD952B19-C8EA-49B2-A890-28D54C68C977}">
    <text>Revised</text>
  </threadedComment>
  <threadedComment ref="D5" dT="2024-01-23T14:15:29.00" personId="{5DD133E5-228D-4EF3-8766-48618636A1D2}" id="{E4F99976-3FE2-4B26-9167-268492E0EE8E}">
    <text>Added</text>
  </threadedComment>
  <threadedComment ref="C11" dT="2024-01-23T13:27:29.93" personId="{5DD133E5-228D-4EF3-8766-48618636A1D2}" id="{359DE466-033E-424F-9541-C9AB51E2D09A}">
    <text>Suggestion Historical Volume</text>
  </threadedComment>
  <threadedComment ref="L11" dT="2024-01-23T13:27:29.93" personId="{5DD133E5-228D-4EF3-8766-48618636A1D2}" id="{3AA86F4D-C670-47B9-8F34-FF046D914EA1}">
    <text>Suggestion Historical Volume</text>
  </threadedComment>
  <threadedComment ref="U11" dT="2024-01-23T13:27:29.93" personId="{5DD133E5-228D-4EF3-8766-48618636A1D2}" id="{0327F4E9-6EE2-4C6E-8FF4-CE74C2AD56BA}">
    <text>Suggestion Historical Volume</text>
  </threadedComment>
</ThreadedComments>
</file>

<file path=xl/threadedComments/threadedComment2.xml><?xml version="1.0" encoding="utf-8"?>
<ThreadedComments xmlns="http://schemas.microsoft.com/office/spreadsheetml/2018/threadedcomments" xmlns:x="http://schemas.openxmlformats.org/spreadsheetml/2006/main">
  <threadedComment ref="C11" dT="2024-01-23T13:28:25.09" personId="{5DD133E5-228D-4EF3-8766-48618636A1D2}" id="{C709A80F-949F-4D93-A5C8-6D2A4D74E174}">
    <text>Same as Lot A</text>
  </threadedComment>
  <threadedComment ref="L11" dT="2024-01-23T13:28:25.09" personId="{5DD133E5-228D-4EF3-8766-48618636A1D2}" id="{EBAB471C-3CEB-4162-815E-5AA94C185AFA}">
    <text>Same as Lot A</text>
  </threadedComment>
  <threadedComment ref="U11" dT="2024-01-23T13:28:25.09" personId="{5DD133E5-228D-4EF3-8766-48618636A1D2}" id="{5AC94ED2-C1DE-4CAF-88F7-F445A1DCCFED}">
    <text>Same as Lot 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B5655-C734-4BDB-818B-9437ABCE51E4}">
  <sheetPr>
    <pageSetUpPr fitToPage="1"/>
  </sheetPr>
  <dimension ref="A3:J31"/>
  <sheetViews>
    <sheetView workbookViewId="0">
      <selection activeCell="C17" sqref="C17:I17"/>
    </sheetView>
  </sheetViews>
  <sheetFormatPr defaultColWidth="8.75" defaultRowHeight="14.3" x14ac:dyDescent="0.25"/>
  <cols>
    <col min="1" max="1" width="9.25" style="65"/>
    <col min="2" max="2" width="6.25" style="65" customWidth="1"/>
    <col min="3" max="3" width="18.75" style="65" customWidth="1"/>
    <col min="4" max="9" width="20.5" style="65" customWidth="1"/>
    <col min="10" max="10" width="5" style="65" customWidth="1"/>
  </cols>
  <sheetData>
    <row r="3" spans="2:10" ht="14.95" thickBot="1" x14ac:dyDescent="0.3"/>
    <row r="4" spans="2:10" ht="50.95" customHeight="1" x14ac:dyDescent="0.25">
      <c r="B4" s="171" t="s">
        <v>106</v>
      </c>
      <c r="C4" s="172"/>
      <c r="D4" s="172"/>
      <c r="E4" s="172"/>
      <c r="F4" s="172"/>
      <c r="G4" s="172"/>
      <c r="H4" s="172"/>
      <c r="I4" s="172"/>
      <c r="J4" s="173"/>
    </row>
    <row r="5" spans="2:10" ht="22.25" customHeight="1" thickBot="1" x14ac:dyDescent="0.3">
      <c r="B5" s="174"/>
      <c r="C5" s="175"/>
      <c r="D5" s="175"/>
      <c r="E5" s="175"/>
      <c r="F5" s="175"/>
      <c r="G5" s="175"/>
      <c r="H5" s="175"/>
      <c r="I5" s="175"/>
      <c r="J5" s="176"/>
    </row>
    <row r="6" spans="2:10" ht="19.05" x14ac:dyDescent="0.35">
      <c r="B6" s="180" t="s">
        <v>36</v>
      </c>
      <c r="C6" s="181"/>
      <c r="D6" s="181"/>
      <c r="E6" s="181"/>
      <c r="F6" s="181"/>
      <c r="G6" s="181"/>
      <c r="H6" s="181"/>
      <c r="I6" s="181"/>
      <c r="J6" s="182"/>
    </row>
    <row r="7" spans="2:10" ht="30.4" customHeight="1" x14ac:dyDescent="0.25">
      <c r="B7" s="77">
        <v>1</v>
      </c>
      <c r="C7" s="183" t="s">
        <v>37</v>
      </c>
      <c r="D7" s="183"/>
      <c r="E7" s="183"/>
      <c r="F7" s="183"/>
      <c r="G7" s="183"/>
      <c r="H7" s="183"/>
      <c r="I7" s="183"/>
      <c r="J7" s="66"/>
    </row>
    <row r="8" spans="2:10" ht="34.15" customHeight="1" x14ac:dyDescent="0.25">
      <c r="B8" s="77">
        <v>2</v>
      </c>
      <c r="C8" s="183" t="s">
        <v>38</v>
      </c>
      <c r="D8" s="183"/>
      <c r="E8" s="183"/>
      <c r="F8" s="183"/>
      <c r="G8" s="183"/>
      <c r="H8" s="183"/>
      <c r="I8" s="183"/>
      <c r="J8" s="66"/>
    </row>
    <row r="9" spans="2:10" ht="40.6" customHeight="1" x14ac:dyDescent="0.25">
      <c r="B9" s="77">
        <v>3</v>
      </c>
      <c r="C9" s="183" t="s">
        <v>39</v>
      </c>
      <c r="D9" s="183"/>
      <c r="E9" s="183"/>
      <c r="F9" s="183"/>
      <c r="G9" s="183"/>
      <c r="H9" s="183"/>
      <c r="I9" s="183"/>
      <c r="J9" s="66"/>
    </row>
    <row r="10" spans="2:10" ht="38.75" customHeight="1" x14ac:dyDescent="0.25">
      <c r="B10" s="77">
        <v>4</v>
      </c>
      <c r="C10" s="183" t="s">
        <v>40</v>
      </c>
      <c r="D10" s="183"/>
      <c r="E10" s="183"/>
      <c r="F10" s="183"/>
      <c r="G10" s="183"/>
      <c r="H10" s="183"/>
      <c r="I10" s="183"/>
      <c r="J10" s="66"/>
    </row>
    <row r="11" spans="2:10" x14ac:dyDescent="0.25">
      <c r="B11" s="177"/>
      <c r="C11" s="178"/>
      <c r="D11" s="178"/>
      <c r="E11" s="178"/>
      <c r="F11" s="178"/>
      <c r="G11" s="178"/>
      <c r="H11" s="178"/>
      <c r="I11" s="178"/>
      <c r="J11" s="179"/>
    </row>
    <row r="12" spans="2:10" x14ac:dyDescent="0.25">
      <c r="B12" s="78"/>
      <c r="C12" s="184" t="s">
        <v>41</v>
      </c>
      <c r="D12" s="184"/>
      <c r="E12" s="184"/>
      <c r="F12" s="184"/>
      <c r="G12" s="184"/>
      <c r="H12" s="184"/>
      <c r="I12" s="184"/>
      <c r="J12" s="66"/>
    </row>
    <row r="13" spans="2:10" x14ac:dyDescent="0.25">
      <c r="B13" s="78"/>
      <c r="C13" s="185" t="s">
        <v>42</v>
      </c>
      <c r="D13" s="185"/>
      <c r="E13" s="185"/>
      <c r="F13" s="185"/>
      <c r="G13" s="185"/>
      <c r="H13" s="185"/>
      <c r="I13" s="185"/>
      <c r="J13" s="66"/>
    </row>
    <row r="14" spans="2:10" x14ac:dyDescent="0.25">
      <c r="B14" s="78"/>
      <c r="C14" s="186" t="s">
        <v>43</v>
      </c>
      <c r="D14" s="186"/>
      <c r="E14" s="186"/>
      <c r="F14" s="186"/>
      <c r="G14" s="186"/>
      <c r="H14" s="186"/>
      <c r="I14" s="186"/>
      <c r="J14" s="66"/>
    </row>
    <row r="15" spans="2:10" x14ac:dyDescent="0.25">
      <c r="B15" s="78"/>
      <c r="C15" s="187" t="s">
        <v>44</v>
      </c>
      <c r="D15" s="187"/>
      <c r="E15" s="187"/>
      <c r="F15" s="187"/>
      <c r="G15" s="187"/>
      <c r="H15" s="187"/>
      <c r="I15" s="187"/>
      <c r="J15" s="66"/>
    </row>
    <row r="16" spans="2:10" x14ac:dyDescent="0.25">
      <c r="B16" s="177"/>
      <c r="C16" s="178"/>
      <c r="D16" s="178"/>
      <c r="E16" s="178"/>
      <c r="F16" s="178"/>
      <c r="G16" s="178"/>
      <c r="H16" s="178"/>
      <c r="I16" s="178"/>
      <c r="J16" s="179"/>
    </row>
    <row r="17" spans="2:10" ht="31.95" customHeight="1" x14ac:dyDescent="0.25">
      <c r="B17" s="78"/>
      <c r="C17" s="188" t="s">
        <v>107</v>
      </c>
      <c r="D17" s="188"/>
      <c r="E17" s="188"/>
      <c r="F17" s="188"/>
      <c r="G17" s="188"/>
      <c r="H17" s="188"/>
      <c r="I17" s="188"/>
      <c r="J17" s="66"/>
    </row>
    <row r="18" spans="2:10" x14ac:dyDescent="0.25">
      <c r="B18" s="166"/>
      <c r="C18" s="167"/>
      <c r="D18" s="167"/>
      <c r="E18" s="167"/>
      <c r="F18" s="167"/>
      <c r="G18" s="167"/>
      <c r="H18" s="167"/>
      <c r="I18" s="167"/>
      <c r="J18" s="168"/>
    </row>
    <row r="19" spans="2:10" ht="16.3" x14ac:dyDescent="0.3">
      <c r="B19" s="68"/>
      <c r="C19" s="189" t="s">
        <v>45</v>
      </c>
      <c r="D19" s="189"/>
      <c r="E19" s="189"/>
      <c r="F19" s="189"/>
      <c r="G19" s="189"/>
      <c r="H19" s="189"/>
      <c r="I19" s="189"/>
      <c r="J19" s="69"/>
    </row>
    <row r="20" spans="2:10" x14ac:dyDescent="0.25">
      <c r="B20" s="67">
        <v>1</v>
      </c>
      <c r="C20" s="65" t="s">
        <v>108</v>
      </c>
      <c r="J20" s="66"/>
    </row>
    <row r="21" spans="2:10" x14ac:dyDescent="0.25">
      <c r="B21" s="70"/>
      <c r="C21" s="71"/>
      <c r="D21" s="71"/>
      <c r="E21" s="71"/>
      <c r="F21" s="71"/>
      <c r="G21" s="71"/>
      <c r="H21" s="71"/>
      <c r="I21" s="71"/>
      <c r="J21" s="72"/>
    </row>
    <row r="22" spans="2:10" ht="16.3" x14ac:dyDescent="0.3">
      <c r="B22" s="67"/>
      <c r="C22" s="190" t="s">
        <v>46</v>
      </c>
      <c r="D22" s="190"/>
      <c r="E22" s="190"/>
      <c r="F22" s="190"/>
      <c r="G22" s="190"/>
      <c r="H22" s="190"/>
      <c r="I22" s="190"/>
      <c r="J22" s="66"/>
    </row>
    <row r="23" spans="2:10" x14ac:dyDescent="0.25">
      <c r="B23" s="67">
        <v>1</v>
      </c>
      <c r="C23" s="169" t="s">
        <v>47</v>
      </c>
      <c r="D23" s="169"/>
      <c r="E23" s="169"/>
      <c r="F23" s="169"/>
      <c r="G23" s="169"/>
      <c r="H23" s="169"/>
      <c r="I23" s="169"/>
      <c r="J23" s="66"/>
    </row>
    <row r="24" spans="2:10" x14ac:dyDescent="0.25">
      <c r="B24" s="67">
        <v>2</v>
      </c>
      <c r="C24" s="169" t="s">
        <v>48</v>
      </c>
      <c r="D24" s="169"/>
      <c r="E24" s="169"/>
      <c r="F24" s="169"/>
      <c r="G24" s="169"/>
      <c r="H24" s="169"/>
      <c r="I24" s="169"/>
      <c r="J24" s="66"/>
    </row>
    <row r="25" spans="2:10" x14ac:dyDescent="0.25">
      <c r="B25" s="67">
        <v>3</v>
      </c>
      <c r="C25" s="170" t="s">
        <v>49</v>
      </c>
      <c r="D25" s="170"/>
      <c r="E25" s="170"/>
      <c r="F25" s="170"/>
      <c r="G25" s="170"/>
      <c r="H25" s="170"/>
      <c r="I25" s="170"/>
      <c r="J25" s="66"/>
    </row>
    <row r="26" spans="2:10" x14ac:dyDescent="0.25">
      <c r="B26" s="73">
        <v>4</v>
      </c>
      <c r="C26" s="170" t="s">
        <v>50</v>
      </c>
      <c r="D26" s="170"/>
      <c r="E26" s="170"/>
      <c r="F26" s="170"/>
      <c r="G26" s="170"/>
      <c r="H26" s="170"/>
      <c r="I26" s="170"/>
      <c r="J26" s="66"/>
    </row>
    <row r="27" spans="2:10" x14ac:dyDescent="0.25">
      <c r="B27" s="73">
        <v>5</v>
      </c>
      <c r="C27" s="170" t="s">
        <v>51</v>
      </c>
      <c r="D27" s="170"/>
      <c r="E27" s="170"/>
      <c r="F27" s="170"/>
      <c r="G27" s="170"/>
      <c r="H27" s="170"/>
      <c r="I27" s="170"/>
      <c r="J27" s="66"/>
    </row>
    <row r="28" spans="2:10" ht="14.95" thickBot="1" x14ac:dyDescent="0.3">
      <c r="B28" s="74"/>
      <c r="C28" s="75"/>
      <c r="D28" s="75"/>
      <c r="E28" s="75"/>
      <c r="F28" s="75"/>
      <c r="G28" s="75"/>
      <c r="H28" s="75"/>
      <c r="I28" s="75"/>
      <c r="J28" s="76"/>
    </row>
    <row r="29" spans="2:10" x14ac:dyDescent="0.25">
      <c r="C29" s="169"/>
      <c r="D29" s="169"/>
      <c r="E29" s="169"/>
      <c r="F29" s="169"/>
      <c r="G29" s="169"/>
      <c r="H29" s="169"/>
      <c r="I29" s="169"/>
    </row>
    <row r="30" spans="2:10" x14ac:dyDescent="0.25">
      <c r="C30" s="169"/>
      <c r="D30" s="169"/>
      <c r="E30" s="169"/>
      <c r="F30" s="169"/>
      <c r="G30" s="169"/>
      <c r="H30" s="169"/>
      <c r="I30" s="169"/>
    </row>
    <row r="31" spans="2:10" x14ac:dyDescent="0.25">
      <c r="C31" s="169"/>
      <c r="D31" s="169"/>
      <c r="E31" s="169"/>
      <c r="F31" s="169"/>
      <c r="G31" s="169"/>
      <c r="H31" s="169"/>
      <c r="I31" s="169"/>
    </row>
  </sheetData>
  <mergeCells count="24">
    <mergeCell ref="B4:J5"/>
    <mergeCell ref="B11:J11"/>
    <mergeCell ref="B6:J6"/>
    <mergeCell ref="B16:J16"/>
    <mergeCell ref="C23:I23"/>
    <mergeCell ref="C7:I7"/>
    <mergeCell ref="C8:I8"/>
    <mergeCell ref="C9:I9"/>
    <mergeCell ref="C10:I10"/>
    <mergeCell ref="C12:I12"/>
    <mergeCell ref="C13:I13"/>
    <mergeCell ref="C14:I14"/>
    <mergeCell ref="C15:I15"/>
    <mergeCell ref="C17:I17"/>
    <mergeCell ref="C19:I19"/>
    <mergeCell ref="C22:I22"/>
    <mergeCell ref="B18:J18"/>
    <mergeCell ref="C31:I31"/>
    <mergeCell ref="C24:I24"/>
    <mergeCell ref="C25:I25"/>
    <mergeCell ref="C26:I26"/>
    <mergeCell ref="C27:I27"/>
    <mergeCell ref="C29:I29"/>
    <mergeCell ref="C30:I30"/>
  </mergeCells>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B8E7-4BEE-4EC9-A98B-941E1A9F85D0}">
  <dimension ref="A1:T15"/>
  <sheetViews>
    <sheetView topLeftCell="B1" workbookViewId="0">
      <selection activeCell="L22" sqref="L22"/>
    </sheetView>
  </sheetViews>
  <sheetFormatPr defaultRowHeight="14.3" x14ac:dyDescent="0.25"/>
  <cols>
    <col min="2" max="2" width="31.5" bestFit="1" customWidth="1"/>
    <col min="5" max="5" width="24.5" customWidth="1"/>
    <col min="9" max="9" width="30.625" bestFit="1" customWidth="1"/>
    <col min="12" max="12" width="44.875" bestFit="1" customWidth="1"/>
    <col min="16" max="16" width="30.625" bestFit="1" customWidth="1"/>
    <col min="19" max="19" width="28" bestFit="1" customWidth="1"/>
  </cols>
  <sheetData>
    <row r="1" spans="1:20" x14ac:dyDescent="0.25">
      <c r="A1" s="1"/>
      <c r="B1" s="2"/>
      <c r="C1" s="2"/>
      <c r="D1" s="2"/>
      <c r="E1" s="2"/>
      <c r="F1" s="3"/>
      <c r="H1" s="1"/>
      <c r="I1" s="2"/>
      <c r="J1" s="2"/>
      <c r="K1" s="2"/>
      <c r="L1" s="2"/>
      <c r="M1" s="3"/>
      <c r="O1" s="1"/>
      <c r="P1" s="2"/>
      <c r="Q1" s="2"/>
      <c r="R1" s="2"/>
      <c r="S1" s="2"/>
      <c r="T1" s="3"/>
    </row>
    <row r="2" spans="1:20" ht="18.7" customHeight="1" x14ac:dyDescent="0.25">
      <c r="A2" s="4"/>
      <c r="B2" s="194" t="s">
        <v>52</v>
      </c>
      <c r="C2" s="194"/>
      <c r="D2" s="194"/>
      <c r="E2" s="194"/>
      <c r="F2" s="5"/>
      <c r="H2" s="4"/>
      <c r="I2" s="194" t="s">
        <v>52</v>
      </c>
      <c r="J2" s="194"/>
      <c r="K2" s="194"/>
      <c r="L2" s="194"/>
      <c r="M2" s="5"/>
      <c r="O2" s="4"/>
      <c r="P2" s="194" t="s">
        <v>52</v>
      </c>
      <c r="Q2" s="194"/>
      <c r="R2" s="194"/>
      <c r="S2" s="194"/>
      <c r="T2" s="5"/>
    </row>
    <row r="3" spans="1:20" ht="18" customHeight="1" x14ac:dyDescent="0.25">
      <c r="A3" s="195"/>
      <c r="B3" s="196"/>
      <c r="C3" s="196"/>
      <c r="D3" s="196"/>
      <c r="E3" s="196"/>
      <c r="F3" s="197"/>
      <c r="H3" s="195"/>
      <c r="I3" s="196"/>
      <c r="J3" s="196"/>
      <c r="K3" s="196"/>
      <c r="L3" s="196"/>
      <c r="M3" s="197"/>
      <c r="O3" s="195"/>
      <c r="P3" s="196"/>
      <c r="Q3" s="196"/>
      <c r="R3" s="196"/>
      <c r="S3" s="196"/>
      <c r="T3" s="197"/>
    </row>
    <row r="4" spans="1:20" ht="18" customHeight="1" x14ac:dyDescent="0.25">
      <c r="A4" s="6"/>
      <c r="B4" s="194" t="s">
        <v>105</v>
      </c>
      <c r="C4" s="194"/>
      <c r="D4" s="194"/>
      <c r="E4" s="194"/>
      <c r="F4" s="7"/>
      <c r="H4" s="6"/>
      <c r="I4" s="194" t="s">
        <v>105</v>
      </c>
      <c r="J4" s="194"/>
      <c r="K4" s="194"/>
      <c r="L4" s="194"/>
      <c r="M4" s="7"/>
      <c r="O4" s="6"/>
      <c r="P4" s="194" t="s">
        <v>105</v>
      </c>
      <c r="Q4" s="194"/>
      <c r="R4" s="194"/>
      <c r="S4" s="194"/>
      <c r="T4" s="7"/>
    </row>
    <row r="5" spans="1:20" ht="21.1" x14ac:dyDescent="0.35">
      <c r="A5" s="4"/>
      <c r="B5" s="198" t="s">
        <v>53</v>
      </c>
      <c r="C5" s="198"/>
      <c r="D5" s="198"/>
      <c r="E5" s="198"/>
      <c r="F5" s="5"/>
      <c r="H5" s="4"/>
      <c r="I5" s="198" t="s">
        <v>53</v>
      </c>
      <c r="J5" s="198"/>
      <c r="K5" s="198"/>
      <c r="L5" s="198"/>
      <c r="M5" s="5"/>
      <c r="O5" s="4"/>
      <c r="P5" s="198" t="s">
        <v>53</v>
      </c>
      <c r="Q5" s="198"/>
      <c r="R5" s="198"/>
      <c r="S5" s="198"/>
      <c r="T5" s="5"/>
    </row>
    <row r="6" spans="1:20" ht="14.95" thickBot="1" x14ac:dyDescent="0.3">
      <c r="A6" s="4"/>
      <c r="B6" s="8"/>
      <c r="C6" s="8"/>
      <c r="D6" s="8"/>
      <c r="E6" s="8"/>
      <c r="F6" s="5"/>
      <c r="H6" s="4"/>
      <c r="I6" s="8"/>
      <c r="J6" s="8"/>
      <c r="K6" s="8"/>
      <c r="L6" s="8"/>
      <c r="M6" s="5"/>
      <c r="O6" s="4"/>
      <c r="P6" s="8"/>
      <c r="Q6" s="8"/>
      <c r="R6" s="8"/>
      <c r="S6" s="8"/>
      <c r="T6" s="5"/>
    </row>
    <row r="7" spans="1:20" ht="19.05" thickBot="1" x14ac:dyDescent="0.35">
      <c r="A7" s="4"/>
      <c r="B7" s="191" t="s">
        <v>111</v>
      </c>
      <c r="C7" s="192"/>
      <c r="D7" s="193"/>
      <c r="E7" s="155">
        <v>185138470</v>
      </c>
      <c r="F7" s="5"/>
      <c r="H7" s="4"/>
      <c r="I7" s="191" t="s">
        <v>129</v>
      </c>
      <c r="J7" s="192"/>
      <c r="K7" s="193"/>
      <c r="L7" s="156" t="str">
        <f>'[1]2.Lot A School Buses'!$B$8</f>
        <v>Gregory Poole Equipment Company</v>
      </c>
      <c r="M7" s="5"/>
      <c r="O7" s="4"/>
      <c r="P7" s="191" t="s">
        <v>129</v>
      </c>
      <c r="Q7" s="192"/>
      <c r="R7" s="193"/>
      <c r="S7" s="156" t="str">
        <f>'[2]2.Lot A School Buses'!$B$8</f>
        <v>Carolina Thomas, LLC</v>
      </c>
      <c r="T7" s="5"/>
    </row>
    <row r="8" spans="1:20" ht="14.95" thickBot="1" x14ac:dyDescent="0.3">
      <c r="A8" s="4"/>
      <c r="B8" s="79"/>
      <c r="C8" s="79"/>
      <c r="D8" s="79"/>
      <c r="E8" s="8"/>
      <c r="F8" s="5"/>
      <c r="H8" s="4"/>
      <c r="I8" s="79"/>
      <c r="J8" s="79"/>
      <c r="K8" s="79"/>
      <c r="L8" s="8"/>
      <c r="M8" s="5"/>
      <c r="O8" s="4"/>
      <c r="P8" s="79"/>
      <c r="Q8" s="79"/>
      <c r="R8" s="79"/>
      <c r="S8" s="8"/>
      <c r="T8" s="5"/>
    </row>
    <row r="9" spans="1:20" ht="19.05" thickBot="1" x14ac:dyDescent="0.3">
      <c r="A9" s="4"/>
      <c r="B9" s="145" t="s">
        <v>54</v>
      </c>
      <c r="C9" s="146"/>
      <c r="D9" s="146"/>
      <c r="E9" s="147"/>
      <c r="F9" s="5"/>
      <c r="H9" s="4"/>
      <c r="I9" s="145" t="s">
        <v>54</v>
      </c>
      <c r="J9" s="146"/>
      <c r="K9" s="146"/>
      <c r="L9" s="147"/>
      <c r="M9" s="5"/>
      <c r="O9" s="4"/>
      <c r="P9" s="145" t="s">
        <v>54</v>
      </c>
      <c r="Q9" s="146"/>
      <c r="R9" s="146"/>
      <c r="S9" s="147"/>
      <c r="T9" s="5"/>
    </row>
    <row r="10" spans="1:20" ht="19.7" thickBot="1" x14ac:dyDescent="0.4">
      <c r="A10" s="4"/>
      <c r="B10" s="80" t="s">
        <v>55</v>
      </c>
      <c r="C10" s="81"/>
      <c r="D10" s="81"/>
      <c r="E10" s="154">
        <v>158530323</v>
      </c>
      <c r="F10" s="5"/>
      <c r="H10" s="4"/>
      <c r="I10" s="80" t="s">
        <v>55</v>
      </c>
      <c r="J10" s="81"/>
      <c r="K10" s="81"/>
      <c r="L10" s="157">
        <f>'[1]2.Lot A School Buses'!$G$64</f>
        <v>150741241</v>
      </c>
      <c r="M10" s="5"/>
      <c r="O10" s="4"/>
      <c r="P10" s="80" t="s">
        <v>55</v>
      </c>
      <c r="Q10" s="81"/>
      <c r="R10" s="81"/>
      <c r="S10" s="157">
        <f>'[2]2.Lot A School Buses'!$G$64</f>
        <v>159388634</v>
      </c>
      <c r="T10" s="5"/>
    </row>
    <row r="11" spans="1:20" ht="14.95" thickBot="1" x14ac:dyDescent="0.3">
      <c r="A11" s="4"/>
      <c r="B11" s="79"/>
      <c r="C11" s="79"/>
      <c r="D11" s="79"/>
      <c r="E11" s="8"/>
      <c r="F11" s="5"/>
      <c r="H11" s="4"/>
      <c r="I11" s="79"/>
      <c r="J11" s="79"/>
      <c r="K11" s="79"/>
      <c r="L11" s="8"/>
      <c r="M11" s="5"/>
      <c r="O11" s="4"/>
      <c r="P11" s="79"/>
      <c r="Q11" s="79"/>
      <c r="R11" s="79"/>
      <c r="S11" s="8"/>
      <c r="T11" s="5"/>
    </row>
    <row r="12" spans="1:20" ht="19.05" thickBot="1" x14ac:dyDescent="0.3">
      <c r="A12" s="4"/>
      <c r="B12" s="148" t="s">
        <v>56</v>
      </c>
      <c r="C12" s="149"/>
      <c r="D12" s="149"/>
      <c r="E12" s="150"/>
      <c r="F12" s="5"/>
      <c r="H12" s="4"/>
      <c r="I12" s="148" t="s">
        <v>56</v>
      </c>
      <c r="J12" s="149"/>
      <c r="K12" s="149"/>
      <c r="L12" s="150"/>
      <c r="M12" s="5"/>
      <c r="O12" s="4"/>
      <c r="P12" s="148" t="s">
        <v>56</v>
      </c>
      <c r="Q12" s="149"/>
      <c r="R12" s="149"/>
      <c r="S12" s="150"/>
      <c r="T12" s="5"/>
    </row>
    <row r="13" spans="1:20" ht="19.7" thickBot="1" x14ac:dyDescent="0.4">
      <c r="A13" s="4"/>
      <c r="B13" s="80" t="s">
        <v>57</v>
      </c>
      <c r="C13" s="81"/>
      <c r="D13" s="81"/>
      <c r="E13" s="154">
        <v>26608147</v>
      </c>
      <c r="F13" s="5"/>
      <c r="H13" s="4"/>
      <c r="I13" s="80" t="s">
        <v>57</v>
      </c>
      <c r="J13" s="81"/>
      <c r="K13" s="81"/>
      <c r="L13" s="157">
        <f>'[1]3.Lot B Activity Buses'!$G$64</f>
        <v>25886135</v>
      </c>
      <c r="M13" s="5"/>
      <c r="O13" s="4"/>
      <c r="P13" s="80" t="s">
        <v>57</v>
      </c>
      <c r="Q13" s="81"/>
      <c r="R13" s="81"/>
      <c r="S13" s="157">
        <f>'[2]3.Lot B Activity Buses'!$G$64</f>
        <v>27960633</v>
      </c>
      <c r="T13" s="5"/>
    </row>
    <row r="14" spans="1:20" x14ac:dyDescent="0.25">
      <c r="A14" s="4"/>
      <c r="B14" s="8"/>
      <c r="C14" s="8"/>
      <c r="D14" s="8"/>
      <c r="E14" s="8"/>
      <c r="F14" s="5"/>
      <c r="H14" s="4"/>
      <c r="I14" s="8"/>
      <c r="J14" s="8"/>
      <c r="K14" s="8"/>
      <c r="L14" s="8"/>
      <c r="M14" s="5"/>
      <c r="O14" s="4"/>
      <c r="P14" s="8"/>
      <c r="Q14" s="8"/>
      <c r="R14" s="8"/>
      <c r="S14" s="8"/>
      <c r="T14" s="5"/>
    </row>
    <row r="15" spans="1:20" ht="14.95" thickBot="1" x14ac:dyDescent="0.3">
      <c r="A15" s="9"/>
      <c r="B15" s="10"/>
      <c r="C15" s="10"/>
      <c r="D15" s="10"/>
      <c r="E15" s="10"/>
      <c r="F15" s="11"/>
      <c r="H15" s="9"/>
      <c r="I15" s="10"/>
      <c r="J15" s="10"/>
      <c r="K15" s="10"/>
      <c r="L15" s="10"/>
      <c r="M15" s="11"/>
      <c r="O15" s="9"/>
      <c r="P15" s="10"/>
      <c r="Q15" s="10"/>
      <c r="R15" s="10"/>
      <c r="S15" s="10"/>
      <c r="T15" s="11"/>
    </row>
  </sheetData>
  <mergeCells count="15">
    <mergeCell ref="P7:R7"/>
    <mergeCell ref="P2:S2"/>
    <mergeCell ref="O3:T3"/>
    <mergeCell ref="P4:S4"/>
    <mergeCell ref="P5:S5"/>
    <mergeCell ref="I2:L2"/>
    <mergeCell ref="H3:M3"/>
    <mergeCell ref="I4:L4"/>
    <mergeCell ref="I5:L5"/>
    <mergeCell ref="I7:K7"/>
    <mergeCell ref="B7:D7"/>
    <mergeCell ref="B2:E2"/>
    <mergeCell ref="A3:F3"/>
    <mergeCell ref="B4:E4"/>
    <mergeCell ref="B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3150-9ADB-4307-960D-BCFAE04C37CB}">
  <sheetPr>
    <pageSetUpPr fitToPage="1"/>
  </sheetPr>
  <dimension ref="A1:AA64"/>
  <sheetViews>
    <sheetView topLeftCell="G11" workbookViewId="0">
      <selection activeCell="P63" sqref="P63"/>
    </sheetView>
  </sheetViews>
  <sheetFormatPr defaultColWidth="8.75" defaultRowHeight="14.3" x14ac:dyDescent="0.25"/>
  <cols>
    <col min="1" max="1" width="20" bestFit="1" customWidth="1"/>
    <col min="2" max="2" width="48.5" bestFit="1" customWidth="1"/>
    <col min="4" max="4" width="13.75" customWidth="1"/>
    <col min="5" max="5" width="19.25" customWidth="1"/>
    <col min="6" max="6" width="19.5" customWidth="1"/>
    <col min="7" max="7" width="20" customWidth="1"/>
    <col min="8" max="8" width="21.5" customWidth="1"/>
    <col min="9" max="9" width="22.5" customWidth="1"/>
    <col min="10" max="10" width="6.125" bestFit="1" customWidth="1"/>
    <col min="11" max="11" width="44.5" bestFit="1" customWidth="1"/>
    <col min="12" max="12" width="7.875" bestFit="1" customWidth="1"/>
    <col min="13" max="13" width="7.25" bestFit="1" customWidth="1"/>
    <col min="14" max="14" width="7.375" bestFit="1" customWidth="1"/>
    <col min="15" max="15" width="12" bestFit="1" customWidth="1"/>
    <col min="16" max="16" width="19.75" customWidth="1"/>
    <col min="17" max="17" width="8.5" bestFit="1" customWidth="1"/>
    <col min="18" max="18" width="16.125" bestFit="1" customWidth="1"/>
    <col min="19" max="19" width="6.125" bestFit="1" customWidth="1"/>
    <col min="20" max="20" width="44.5" bestFit="1" customWidth="1"/>
    <col min="21" max="21" width="7.875" bestFit="1" customWidth="1"/>
    <col min="22" max="22" width="7.125" bestFit="1" customWidth="1"/>
    <col min="23" max="23" width="7.375" bestFit="1" customWidth="1"/>
    <col min="24" max="24" width="12" bestFit="1" customWidth="1"/>
    <col min="25" max="25" width="17.625" bestFit="1" customWidth="1"/>
    <col min="26" max="26" width="17.5" bestFit="1" customWidth="1"/>
    <col min="27" max="27" width="22.625" bestFit="1" customWidth="1"/>
  </cols>
  <sheetData>
    <row r="1" spans="1:27" ht="16.3" x14ac:dyDescent="0.25">
      <c r="A1" s="82" t="s">
        <v>0</v>
      </c>
      <c r="B1" s="129" t="s">
        <v>58</v>
      </c>
      <c r="C1" s="83"/>
      <c r="D1" s="83"/>
      <c r="E1" s="83"/>
      <c r="F1" s="83"/>
      <c r="G1" s="83"/>
      <c r="H1" s="83"/>
      <c r="I1" s="84"/>
    </row>
    <row r="2" spans="1:27" x14ac:dyDescent="0.25">
      <c r="A2" s="85" t="s">
        <v>1</v>
      </c>
      <c r="B2" s="86"/>
      <c r="C2" s="86"/>
      <c r="D2" s="86"/>
      <c r="E2" s="86"/>
      <c r="F2" s="86"/>
      <c r="G2" s="86"/>
      <c r="H2" s="86"/>
      <c r="I2" s="87"/>
    </row>
    <row r="3" spans="1:27" x14ac:dyDescent="0.25">
      <c r="A3" s="88" t="s">
        <v>105</v>
      </c>
      <c r="B3" s="89"/>
      <c r="C3" s="90"/>
      <c r="D3" s="86"/>
      <c r="E3" s="86"/>
      <c r="F3" s="86"/>
      <c r="G3" s="86"/>
      <c r="H3" s="86"/>
      <c r="I3" s="87"/>
    </row>
    <row r="4" spans="1:27" ht="14.95" thickBot="1" x14ac:dyDescent="0.3">
      <c r="A4" s="85"/>
      <c r="B4" s="86"/>
      <c r="C4" s="86"/>
      <c r="D4" s="86"/>
      <c r="E4" s="86"/>
      <c r="F4" s="86"/>
      <c r="G4" s="86"/>
      <c r="H4" s="86"/>
      <c r="I4" s="87"/>
    </row>
    <row r="5" spans="1:27" ht="15.45" customHeight="1" x14ac:dyDescent="0.25">
      <c r="A5" s="85"/>
      <c r="B5" s="86"/>
      <c r="C5" s="86"/>
      <c r="D5" s="199" t="s">
        <v>110</v>
      </c>
      <c r="E5" s="200"/>
      <c r="F5" s="200"/>
      <c r="G5" s="200"/>
      <c r="H5" s="200"/>
      <c r="I5" s="201"/>
    </row>
    <row r="6" spans="1:27" ht="15.45" customHeight="1" thickBot="1" x14ac:dyDescent="0.35">
      <c r="A6" s="205" t="s">
        <v>2</v>
      </c>
      <c r="B6" s="206"/>
      <c r="C6" s="207"/>
      <c r="D6" s="202"/>
      <c r="E6" s="203"/>
      <c r="F6" s="203"/>
      <c r="G6" s="203"/>
      <c r="H6" s="203"/>
      <c r="I6" s="204"/>
    </row>
    <row r="7" spans="1:27" x14ac:dyDescent="0.25">
      <c r="A7" s="85"/>
      <c r="B7" s="86"/>
      <c r="C7" s="86"/>
      <c r="D7" s="86"/>
      <c r="E7" s="86"/>
      <c r="F7" s="86"/>
      <c r="G7" s="86"/>
      <c r="H7" s="86"/>
      <c r="I7" s="87"/>
    </row>
    <row r="8" spans="1:27" x14ac:dyDescent="0.25">
      <c r="A8" s="85" t="s">
        <v>3</v>
      </c>
      <c r="B8" s="91" t="s">
        <v>128</v>
      </c>
      <c r="C8" s="86"/>
      <c r="D8" s="86"/>
      <c r="E8" s="86"/>
      <c r="F8" s="86"/>
      <c r="G8" s="86"/>
      <c r="H8" s="86"/>
      <c r="I8" s="87"/>
    </row>
    <row r="9" spans="1:27" x14ac:dyDescent="0.25">
      <c r="A9" s="85"/>
      <c r="B9" s="86"/>
      <c r="C9" s="86"/>
      <c r="D9" s="86"/>
      <c r="E9" s="86"/>
      <c r="F9" s="86"/>
      <c r="G9" s="86"/>
      <c r="H9" s="86"/>
      <c r="I9" s="87"/>
      <c r="J9" s="158" t="s">
        <v>136</v>
      </c>
      <c r="K9" s="158"/>
      <c r="S9" s="158" t="s">
        <v>154</v>
      </c>
      <c r="T9" s="158"/>
      <c r="U9" s="158"/>
    </row>
    <row r="10" spans="1:27" x14ac:dyDescent="0.25">
      <c r="A10" s="92"/>
      <c r="B10" s="93"/>
      <c r="C10" s="93"/>
      <c r="D10" s="93"/>
      <c r="E10" s="93"/>
      <c r="F10" s="93"/>
      <c r="G10" s="93"/>
      <c r="H10" s="93"/>
      <c r="I10" s="94"/>
    </row>
    <row r="11" spans="1:27" ht="68.599999999999994" thickBot="1" x14ac:dyDescent="0.3">
      <c r="A11" s="125" t="s">
        <v>4</v>
      </c>
      <c r="B11" s="126" t="s">
        <v>59</v>
      </c>
      <c r="C11" s="126" t="s">
        <v>60</v>
      </c>
      <c r="D11" s="127" t="s">
        <v>34</v>
      </c>
      <c r="E11" s="127" t="s">
        <v>61</v>
      </c>
      <c r="F11" s="127" t="s">
        <v>62</v>
      </c>
      <c r="G11" s="127" t="s">
        <v>63</v>
      </c>
      <c r="H11" s="127" t="s">
        <v>64</v>
      </c>
      <c r="I11" s="128" t="s">
        <v>65</v>
      </c>
      <c r="J11" s="125" t="s">
        <v>4</v>
      </c>
      <c r="K11" s="126" t="s">
        <v>59</v>
      </c>
      <c r="L11" s="126" t="s">
        <v>60</v>
      </c>
      <c r="M11" s="127" t="s">
        <v>34</v>
      </c>
      <c r="N11" s="127" t="s">
        <v>61</v>
      </c>
      <c r="O11" s="127" t="s">
        <v>62</v>
      </c>
      <c r="P11" s="127" t="s">
        <v>63</v>
      </c>
      <c r="Q11" s="127" t="s">
        <v>64</v>
      </c>
      <c r="R11" s="128" t="s">
        <v>65</v>
      </c>
      <c r="S11" s="125" t="s">
        <v>4</v>
      </c>
      <c r="T11" s="126" t="s">
        <v>59</v>
      </c>
      <c r="U11" s="126" t="s">
        <v>60</v>
      </c>
      <c r="V11" s="127" t="s">
        <v>34</v>
      </c>
      <c r="W11" s="127" t="s">
        <v>61</v>
      </c>
      <c r="X11" s="127" t="s">
        <v>62</v>
      </c>
      <c r="Y11" s="127" t="s">
        <v>63</v>
      </c>
      <c r="Z11" s="127" t="s">
        <v>64</v>
      </c>
      <c r="AA11" s="128" t="s">
        <v>65</v>
      </c>
    </row>
    <row r="12" spans="1:27" ht="14.95" thickBot="1" x14ac:dyDescent="0.3">
      <c r="A12" s="95"/>
      <c r="B12" s="96" t="s">
        <v>66</v>
      </c>
      <c r="C12" s="97">
        <v>8</v>
      </c>
      <c r="D12" s="98"/>
      <c r="E12" s="98"/>
      <c r="F12" s="99">
        <v>146084</v>
      </c>
      <c r="G12" s="100">
        <f>C12*F12</f>
        <v>1168672</v>
      </c>
      <c r="H12" s="101" t="s">
        <v>117</v>
      </c>
      <c r="I12" s="102" t="s">
        <v>118</v>
      </c>
      <c r="J12" s="95"/>
      <c r="K12" s="96" t="s">
        <v>66</v>
      </c>
      <c r="L12" s="97">
        <v>8</v>
      </c>
      <c r="M12" s="98"/>
      <c r="N12" s="98"/>
      <c r="O12" s="99">
        <v>148721</v>
      </c>
      <c r="P12" s="100">
        <f>L12*O12</f>
        <v>1189768</v>
      </c>
      <c r="Q12" s="101" t="s">
        <v>130</v>
      </c>
      <c r="R12" s="102" t="s">
        <v>131</v>
      </c>
      <c r="S12" s="95"/>
      <c r="T12" s="96" t="s">
        <v>66</v>
      </c>
      <c r="U12" s="97">
        <v>8</v>
      </c>
      <c r="V12" s="98"/>
      <c r="W12" s="98"/>
      <c r="X12" s="99">
        <v>144438</v>
      </c>
      <c r="Y12" s="100">
        <f>U12*X12</f>
        <v>1155504</v>
      </c>
      <c r="Z12" s="161" t="s">
        <v>138</v>
      </c>
      <c r="AA12" s="162" t="s">
        <v>139</v>
      </c>
    </row>
    <row r="13" spans="1:27" ht="25.15" thickBot="1" x14ac:dyDescent="0.3">
      <c r="A13" s="103"/>
      <c r="B13" s="104" t="s">
        <v>67</v>
      </c>
      <c r="C13" s="105">
        <v>8</v>
      </c>
      <c r="D13" s="106" t="s">
        <v>114</v>
      </c>
      <c r="E13" s="151">
        <v>6700</v>
      </c>
      <c r="F13" s="108"/>
      <c r="G13" s="109">
        <f>IF(D13="Add",($F$12+E13)*C13, (IF(D13="Deduct",($F$12-E13)*C13,  (IF(D13="No Charge",$F$12*C13,  (IF(D13="Not Available", "N/A", "")))))))</f>
        <v>1222272</v>
      </c>
      <c r="H13" s="107" t="s">
        <v>119</v>
      </c>
      <c r="I13" s="110" t="s">
        <v>120</v>
      </c>
      <c r="J13" s="103"/>
      <c r="K13" s="104" t="s">
        <v>67</v>
      </c>
      <c r="L13" s="105">
        <v>8</v>
      </c>
      <c r="M13" s="106" t="s">
        <v>113</v>
      </c>
      <c r="N13" s="107"/>
      <c r="O13" s="108"/>
      <c r="P13" s="109" t="str">
        <f>IF(M13="Add",($F$12+N13)*L13, (IF(M13="Deduct",($F$12-N13)*L13,  (IF(M13="No Charge",$F$12*L13,  (IF(M13="Not Available", "N/A", "")))))))</f>
        <v>N/A</v>
      </c>
      <c r="Q13" s="107"/>
      <c r="R13" s="110"/>
      <c r="S13" s="103"/>
      <c r="T13" s="104" t="s">
        <v>67</v>
      </c>
      <c r="U13" s="105">
        <v>8</v>
      </c>
      <c r="V13" s="106" t="s">
        <v>114</v>
      </c>
      <c r="W13" s="107">
        <v>7161</v>
      </c>
      <c r="X13" s="108"/>
      <c r="Y13" s="109">
        <f>IF(V13="Add",($F$12+W13)*U13, (IF(V13="Deduct",($F$12-W13)*U13,  (IF(V13="No Charge",$F$12*U13,  (IF(V13="Not Available", "N/A", "")))))))</f>
        <v>1225960</v>
      </c>
      <c r="Z13" s="163" t="s">
        <v>119</v>
      </c>
      <c r="AA13" s="164" t="s">
        <v>140</v>
      </c>
    </row>
    <row r="14" spans="1:27" ht="14.95" thickBot="1" x14ac:dyDescent="0.3">
      <c r="A14" s="111">
        <v>1</v>
      </c>
      <c r="B14" s="104" t="s">
        <v>68</v>
      </c>
      <c r="C14" s="105">
        <v>8</v>
      </c>
      <c r="D14" s="106" t="s">
        <v>114</v>
      </c>
      <c r="E14" s="151">
        <v>9574</v>
      </c>
      <c r="F14" s="108"/>
      <c r="G14" s="109">
        <f>IF(D14="Add",($F$12+E14)*C14, (IF(D14="Deduct",($F$12-E14)*C14,  (IF(D14="No Charge",$F$12*C14,  (IF(D14="Not Available", "N/A", "")))))))</f>
        <v>1245264</v>
      </c>
      <c r="H14" s="107" t="s">
        <v>119</v>
      </c>
      <c r="I14" s="110" t="s">
        <v>120</v>
      </c>
      <c r="J14" s="111">
        <v>1</v>
      </c>
      <c r="K14" s="104" t="s">
        <v>68</v>
      </c>
      <c r="L14" s="105">
        <v>8</v>
      </c>
      <c r="M14" s="106" t="s">
        <v>114</v>
      </c>
      <c r="N14" s="107">
        <v>10013</v>
      </c>
      <c r="O14" s="108"/>
      <c r="P14" s="109">
        <f>IF(M14="Add",($F$12+N14)*L14, (IF(M14="Deduct",($F$12-N14)*L14,  (IF(M14="No Charge",$F$12*L14,  (IF(M14="Not Available", "N/A", "")))))))</f>
        <v>1248776</v>
      </c>
      <c r="Q14" s="107" t="s">
        <v>119</v>
      </c>
      <c r="R14" s="110" t="s">
        <v>132</v>
      </c>
      <c r="S14" s="111">
        <v>1</v>
      </c>
      <c r="T14" s="104" t="s">
        <v>68</v>
      </c>
      <c r="U14" s="105">
        <v>8</v>
      </c>
      <c r="V14" s="106" t="s">
        <v>114</v>
      </c>
      <c r="W14" s="107">
        <v>9951</v>
      </c>
      <c r="X14" s="108"/>
      <c r="Y14" s="109">
        <f>IF(V14="Add",($F$12+W14)*U14, (IF(V14="Deduct",($F$12-W14)*U14,  (IF(V14="No Charge",$F$12*U14,  (IF(V14="Not Available", "N/A", "")))))))</f>
        <v>1248280</v>
      </c>
      <c r="Z14" s="163" t="s">
        <v>141</v>
      </c>
      <c r="AA14" s="164" t="s">
        <v>142</v>
      </c>
    </row>
    <row r="15" spans="1:27" ht="14.95" thickBot="1" x14ac:dyDescent="0.3">
      <c r="A15" s="103"/>
      <c r="B15" s="104" t="s">
        <v>69</v>
      </c>
      <c r="C15" s="105">
        <v>1</v>
      </c>
      <c r="D15" s="106" t="s">
        <v>116</v>
      </c>
      <c r="E15" s="151">
        <v>7500</v>
      </c>
      <c r="F15" s="108"/>
      <c r="G15" s="109">
        <f>IF(D15="Add",($F$12+E15)*C15, (IF(D15="Deduct",($F$12-E15)*C15,  (IF(D15="No Charge",$F$12*C15,  (IF(D15="Not Available", "N/A", "")))))))</f>
        <v>138584</v>
      </c>
      <c r="H15" s="108"/>
      <c r="I15" s="112"/>
      <c r="J15" s="103"/>
      <c r="K15" s="104" t="s">
        <v>69</v>
      </c>
      <c r="L15" s="105">
        <v>1</v>
      </c>
      <c r="M15" s="106" t="s">
        <v>116</v>
      </c>
      <c r="N15" s="107">
        <v>6000</v>
      </c>
      <c r="O15" s="108"/>
      <c r="P15" s="109">
        <f>IF(M15="Add",($F$12+N15)*L15, (IF(M15="Deduct",($F$12-N15)*L15,  (IF(M15="No Charge",$F$12*L15,  (IF(M15="Not Available", "N/A", "")))))))</f>
        <v>140084</v>
      </c>
      <c r="Q15" s="108"/>
      <c r="R15" s="112"/>
      <c r="S15" s="103"/>
      <c r="T15" s="104" t="s">
        <v>69</v>
      </c>
      <c r="U15" s="105">
        <v>1</v>
      </c>
      <c r="V15" s="106" t="s">
        <v>116</v>
      </c>
      <c r="W15" s="107">
        <v>13500</v>
      </c>
      <c r="X15" s="108"/>
      <c r="Y15" s="109">
        <f>IF(V15="Add",($F$12+W15)*U15, (IF(V15="Deduct",($F$12-W15)*U15,  (IF(V15="No Charge",$F$12*U15,  (IF(V15="Not Available", "N/A", "")))))))</f>
        <v>132584</v>
      </c>
      <c r="Z15" s="108"/>
      <c r="AA15" s="112"/>
    </row>
    <row r="16" spans="1:27" ht="14.95" thickBot="1" x14ac:dyDescent="0.3">
      <c r="A16" s="103"/>
      <c r="B16" s="104" t="s">
        <v>70</v>
      </c>
      <c r="C16" s="105">
        <v>1</v>
      </c>
      <c r="D16" s="106" t="s">
        <v>114</v>
      </c>
      <c r="E16" s="151">
        <v>550</v>
      </c>
      <c r="F16" s="108"/>
      <c r="G16" s="109">
        <f>IF(D16="Add",($F$12+E16)*C16, (IF(D16="Deduct",($F$12-E16)*C16,  (IF(D16="No Charge",$F$12*C16,  (IF(D16="Not Available", "N/A", "")))))))</f>
        <v>146634</v>
      </c>
      <c r="H16" s="107" t="s">
        <v>121</v>
      </c>
      <c r="I16" s="110" t="s">
        <v>122</v>
      </c>
      <c r="J16" s="103"/>
      <c r="K16" s="104" t="s">
        <v>70</v>
      </c>
      <c r="L16" s="105">
        <v>1</v>
      </c>
      <c r="M16" s="106" t="s">
        <v>114</v>
      </c>
      <c r="N16" s="107">
        <v>500</v>
      </c>
      <c r="O16" s="108"/>
      <c r="P16" s="109">
        <f>IF(M16="Add",($F$12+N16)*L16, (IF(M16="Deduct",($F$12-N16)*L16,  (IF(M16="No Charge",$F$12*L16,  (IF(M16="Not Available", "N/A", "")))))))</f>
        <v>146584</v>
      </c>
      <c r="Q16" s="107"/>
      <c r="R16" s="110"/>
      <c r="S16" s="103"/>
      <c r="T16" s="104" t="s">
        <v>70</v>
      </c>
      <c r="U16" s="105">
        <v>1</v>
      </c>
      <c r="V16" s="106" t="s">
        <v>114</v>
      </c>
      <c r="W16" s="107">
        <v>570</v>
      </c>
      <c r="X16" s="108"/>
      <c r="Y16" s="109">
        <f>IF(V16="Add",($F$12+W16)*U16, (IF(V16="Deduct",($F$12-W16)*U16,  (IF(V16="No Charge",$F$12*U16,  (IF(V16="Not Available", "N/A", "")))))))</f>
        <v>146654</v>
      </c>
      <c r="Z16" s="107" t="s">
        <v>143</v>
      </c>
      <c r="AA16" s="110" t="s">
        <v>144</v>
      </c>
    </row>
    <row r="17" spans="1:27" ht="14.95" thickBot="1" x14ac:dyDescent="0.3">
      <c r="A17" s="113"/>
      <c r="B17" s="114" t="s">
        <v>71</v>
      </c>
      <c r="C17" s="115"/>
      <c r="D17" s="115"/>
      <c r="E17" s="115"/>
      <c r="F17" s="115"/>
      <c r="G17" s="116">
        <f>SUM(G12:G16)</f>
        <v>3921426</v>
      </c>
      <c r="H17" s="115"/>
      <c r="I17" s="117"/>
      <c r="J17" s="113"/>
      <c r="K17" s="114" t="s">
        <v>71</v>
      </c>
      <c r="L17" s="115"/>
      <c r="M17" s="115"/>
      <c r="N17" s="115"/>
      <c r="O17" s="115"/>
      <c r="P17" s="116">
        <f>SUM(P12:P16)</f>
        <v>2725212</v>
      </c>
      <c r="Q17" s="115"/>
      <c r="R17" s="117"/>
      <c r="S17" s="113"/>
      <c r="T17" s="114" t="s">
        <v>71</v>
      </c>
      <c r="U17" s="115"/>
      <c r="V17" s="115"/>
      <c r="W17" s="115"/>
      <c r="X17" s="115"/>
      <c r="Y17" s="116">
        <f>SUM(Y12:Y16)</f>
        <v>3908982</v>
      </c>
      <c r="Z17" s="115"/>
      <c r="AA17" s="117"/>
    </row>
    <row r="18" spans="1:27" ht="14.95" thickBot="1" x14ac:dyDescent="0.3">
      <c r="A18" s="95"/>
      <c r="B18" s="96" t="s">
        <v>72</v>
      </c>
      <c r="C18" s="97">
        <v>25</v>
      </c>
      <c r="D18" s="98"/>
      <c r="E18" s="98"/>
      <c r="F18" s="99">
        <v>149887</v>
      </c>
      <c r="G18" s="100">
        <f>C18*F18</f>
        <v>3747175</v>
      </c>
      <c r="H18" s="101" t="s">
        <v>117</v>
      </c>
      <c r="I18" s="102" t="s">
        <v>118</v>
      </c>
      <c r="J18" s="95"/>
      <c r="K18" s="96" t="s">
        <v>72</v>
      </c>
      <c r="L18" s="97">
        <v>25</v>
      </c>
      <c r="M18" s="98"/>
      <c r="N18" s="98"/>
      <c r="O18" s="99">
        <v>150927</v>
      </c>
      <c r="P18" s="100">
        <f>L18*O18</f>
        <v>3773175</v>
      </c>
      <c r="Q18" s="101" t="s">
        <v>130</v>
      </c>
      <c r="R18" s="102" t="s">
        <v>133</v>
      </c>
      <c r="S18" s="95"/>
      <c r="T18" s="96" t="s">
        <v>72</v>
      </c>
      <c r="U18" s="97">
        <v>25</v>
      </c>
      <c r="V18" s="98"/>
      <c r="W18" s="98"/>
      <c r="X18" s="99">
        <v>145739</v>
      </c>
      <c r="Y18" s="100">
        <f>U18*X18</f>
        <v>3643475</v>
      </c>
      <c r="Z18" s="161" t="s">
        <v>138</v>
      </c>
      <c r="AA18" s="162" t="s">
        <v>145</v>
      </c>
    </row>
    <row r="19" spans="1:27" ht="14.95" thickBot="1" x14ac:dyDescent="0.3">
      <c r="A19" s="103"/>
      <c r="B19" s="104" t="s">
        <v>67</v>
      </c>
      <c r="C19" s="105">
        <v>13</v>
      </c>
      <c r="D19" s="106" t="s">
        <v>114</v>
      </c>
      <c r="E19" s="151">
        <v>6700</v>
      </c>
      <c r="F19" s="108"/>
      <c r="G19" s="109">
        <f>IF(D19="Add",($F$18+E19)*C19, (IF(D19="Deduct",($F$18-E19)*C19,  (IF(D19="No Charge",$F$18*C19,  (IF(D19="Not Available", "N/A", "")))))))</f>
        <v>2035631</v>
      </c>
      <c r="H19" s="107" t="s">
        <v>119</v>
      </c>
      <c r="I19" s="110" t="s">
        <v>120</v>
      </c>
      <c r="J19" s="103"/>
      <c r="K19" s="104" t="s">
        <v>67</v>
      </c>
      <c r="L19" s="105">
        <v>13</v>
      </c>
      <c r="M19" s="106" t="s">
        <v>114</v>
      </c>
      <c r="N19" s="107">
        <v>7450</v>
      </c>
      <c r="O19" s="108"/>
      <c r="P19" s="109">
        <f>IF(M19="Add",($F$18+N19)*L19, (IF(M19="Deduct",($F$18-N19)*L19,  (IF(M19="No Charge",$F$18*L19,  (IF(M19="Not Available", "N/A", "")))))))</f>
        <v>2045381</v>
      </c>
      <c r="Q19" s="107" t="s">
        <v>119</v>
      </c>
      <c r="R19" s="110" t="s">
        <v>132</v>
      </c>
      <c r="S19" s="103"/>
      <c r="T19" s="104" t="s">
        <v>67</v>
      </c>
      <c r="U19" s="105">
        <v>13</v>
      </c>
      <c r="V19" s="106" t="s">
        <v>114</v>
      </c>
      <c r="W19" s="107">
        <v>7347</v>
      </c>
      <c r="X19" s="108"/>
      <c r="Y19" s="109">
        <f>IF(V19="Add",($F$18+W19)*U19, (IF(V19="Deduct",($F$18-W19)*U19,  (IF(V19="No Charge",$F$18*U19,  (IF(V19="Not Available", "N/A", "")))))))</f>
        <v>2044042</v>
      </c>
      <c r="Z19" s="163" t="s">
        <v>119</v>
      </c>
      <c r="AA19" s="164" t="s">
        <v>140</v>
      </c>
    </row>
    <row r="20" spans="1:27" ht="14.95" thickBot="1" x14ac:dyDescent="0.3">
      <c r="A20" s="111">
        <v>2</v>
      </c>
      <c r="B20" s="104" t="s">
        <v>68</v>
      </c>
      <c r="C20" s="105">
        <v>2</v>
      </c>
      <c r="D20" s="106" t="s">
        <v>114</v>
      </c>
      <c r="E20" s="151">
        <v>9574</v>
      </c>
      <c r="F20" s="108"/>
      <c r="G20" s="109">
        <f>IF(D20="Add",($F$18+E20)*C20, (IF(D20="Deduct",($F$18-E20)*C20,  (IF(D20="No Charge",$F$18*C20,  (IF(D20="Not Available", "N/A", "")))))))</f>
        <v>318922</v>
      </c>
      <c r="H20" s="107" t="s">
        <v>119</v>
      </c>
      <c r="I20" s="110" t="s">
        <v>120</v>
      </c>
      <c r="J20" s="111">
        <v>2</v>
      </c>
      <c r="K20" s="104" t="s">
        <v>68</v>
      </c>
      <c r="L20" s="105">
        <v>2</v>
      </c>
      <c r="M20" s="106" t="s">
        <v>114</v>
      </c>
      <c r="N20" s="107">
        <v>10099</v>
      </c>
      <c r="O20" s="108"/>
      <c r="P20" s="109">
        <f>IF(M20="Add",($F$18+N20)*L20, (IF(M20="Deduct",($F$18-N20)*L20,  (IF(M20="No Charge",$F$18*L20,  (IF(M20="Not Available", "N/A", "")))))))</f>
        <v>319972</v>
      </c>
      <c r="Q20" s="107" t="s">
        <v>119</v>
      </c>
      <c r="R20" s="110" t="s">
        <v>132</v>
      </c>
      <c r="S20" s="111">
        <v>2</v>
      </c>
      <c r="T20" s="104" t="s">
        <v>68</v>
      </c>
      <c r="U20" s="105">
        <v>2</v>
      </c>
      <c r="V20" s="106" t="s">
        <v>114</v>
      </c>
      <c r="W20" s="107">
        <v>10341</v>
      </c>
      <c r="X20" s="108"/>
      <c r="Y20" s="109">
        <f>IF(V20="Add",($F$18+W20)*U20, (IF(V20="Deduct",($F$18-W20)*U20,  (IF(V20="No Charge",$F$18*U20,  (IF(V20="Not Available", "N/A", "")))))))</f>
        <v>320456</v>
      </c>
      <c r="Z20" s="163" t="s">
        <v>141</v>
      </c>
      <c r="AA20" s="164" t="s">
        <v>146</v>
      </c>
    </row>
    <row r="21" spans="1:27" ht="14.95" thickBot="1" x14ac:dyDescent="0.3">
      <c r="A21" s="103"/>
      <c r="B21" s="104" t="s">
        <v>69</v>
      </c>
      <c r="C21" s="105">
        <v>2</v>
      </c>
      <c r="D21" s="106" t="s">
        <v>116</v>
      </c>
      <c r="E21" s="151">
        <v>7500</v>
      </c>
      <c r="F21" s="108"/>
      <c r="G21" s="109">
        <f>IF(D21="Add",($F$18+E21)*C21, (IF(D21="Deduct",($F$18-E21)*C21,  (IF(D21="No Charge",$F$18*C21,  (IF(D21="Not Available", "N/A", "")))))))</f>
        <v>284774</v>
      </c>
      <c r="H21" s="118"/>
      <c r="I21" s="119"/>
      <c r="J21" s="103"/>
      <c r="K21" s="104" t="s">
        <v>69</v>
      </c>
      <c r="L21" s="105">
        <v>2</v>
      </c>
      <c r="M21" s="106" t="s">
        <v>116</v>
      </c>
      <c r="N21" s="107">
        <v>6000</v>
      </c>
      <c r="O21" s="108"/>
      <c r="P21" s="109">
        <f>IF(M21="Add",($F$18+N21)*L21, (IF(M21="Deduct",($F$18-N21)*L21,  (IF(M21="No Charge",$F$18*L21,  (IF(M21="Not Available", "N/A", "")))))))</f>
        <v>287774</v>
      </c>
      <c r="Q21" s="118"/>
      <c r="R21" s="119"/>
      <c r="S21" s="103"/>
      <c r="T21" s="104" t="s">
        <v>69</v>
      </c>
      <c r="U21" s="105">
        <v>2</v>
      </c>
      <c r="V21" s="106" t="s">
        <v>116</v>
      </c>
      <c r="W21" s="107">
        <v>13500</v>
      </c>
      <c r="X21" s="108"/>
      <c r="Y21" s="109">
        <f>IF(V21="Add",($F$18+W21)*U21, (IF(V21="Deduct",($F$18-W21)*U21,  (IF(V21="No Charge",$F$18*U21,  (IF(V21="Not Available", "N/A", "")))))))</f>
        <v>272774</v>
      </c>
      <c r="Z21" s="118"/>
      <c r="AA21" s="119"/>
    </row>
    <row r="22" spans="1:27" ht="14.95" thickBot="1" x14ac:dyDescent="0.3">
      <c r="A22" s="103"/>
      <c r="B22" s="104" t="s">
        <v>70</v>
      </c>
      <c r="C22" s="105">
        <v>1</v>
      </c>
      <c r="D22" s="106" t="s">
        <v>114</v>
      </c>
      <c r="E22" s="151">
        <v>550</v>
      </c>
      <c r="F22" s="108"/>
      <c r="G22" s="109">
        <f>IF(D22="Add",($F$18+E22)*C22, (IF(D22="Deduct",($F$18-E22)*C22,  (IF(D22="No Charge",$F$18*C22,  (IF(D22="Not Available", "N/A", "")))))))</f>
        <v>150437</v>
      </c>
      <c r="H22" s="107" t="s">
        <v>121</v>
      </c>
      <c r="I22" s="110" t="s">
        <v>122</v>
      </c>
      <c r="J22" s="103"/>
      <c r="K22" s="104" t="s">
        <v>70</v>
      </c>
      <c r="L22" s="105">
        <v>1</v>
      </c>
      <c r="M22" s="106" t="s">
        <v>114</v>
      </c>
      <c r="N22" s="107">
        <v>500</v>
      </c>
      <c r="O22" s="108"/>
      <c r="P22" s="109">
        <f>IF(M22="Add",($F$18+N22)*L22, (IF(M22="Deduct",($F$18-N22)*L22,  (IF(M22="No Charge",$F$18*L22,  (IF(M22="Not Available", "N/A", "")))))))</f>
        <v>150387</v>
      </c>
      <c r="Q22" s="107"/>
      <c r="R22" s="110"/>
      <c r="S22" s="103"/>
      <c r="T22" s="104" t="s">
        <v>70</v>
      </c>
      <c r="U22" s="105">
        <v>1</v>
      </c>
      <c r="V22" s="106" t="s">
        <v>114</v>
      </c>
      <c r="W22" s="107">
        <v>570</v>
      </c>
      <c r="X22" s="108"/>
      <c r="Y22" s="109">
        <f>IF(V22="Add",($F$18+W22)*U22, (IF(V22="Deduct",($F$18-W22)*U22,  (IF(V22="No Charge",$F$18*U22,  (IF(V22="Not Available", "N/A", "")))))))</f>
        <v>150457</v>
      </c>
      <c r="Z22" s="107" t="s">
        <v>143</v>
      </c>
      <c r="AA22" s="110" t="s">
        <v>144</v>
      </c>
    </row>
    <row r="23" spans="1:27" ht="14.95" thickBot="1" x14ac:dyDescent="0.3">
      <c r="A23" s="113"/>
      <c r="B23" s="114" t="s">
        <v>73</v>
      </c>
      <c r="C23" s="115"/>
      <c r="D23" s="115"/>
      <c r="E23" s="115"/>
      <c r="F23" s="115"/>
      <c r="G23" s="116">
        <f>SUM(G18:G22)</f>
        <v>6536939</v>
      </c>
      <c r="H23" s="115"/>
      <c r="I23" s="117"/>
      <c r="J23" s="113"/>
      <c r="K23" s="114" t="s">
        <v>73</v>
      </c>
      <c r="L23" s="115"/>
      <c r="M23" s="115"/>
      <c r="N23" s="115"/>
      <c r="O23" s="115"/>
      <c r="P23" s="116">
        <f>SUM(P18:P22)</f>
        <v>6576689</v>
      </c>
      <c r="Q23" s="115"/>
      <c r="R23" s="117"/>
      <c r="S23" s="113"/>
      <c r="T23" s="114" t="s">
        <v>73</v>
      </c>
      <c r="U23" s="115"/>
      <c r="V23" s="115"/>
      <c r="W23" s="115"/>
      <c r="X23" s="115"/>
      <c r="Y23" s="116">
        <f>SUM(Y18:Y22)</f>
        <v>6431204</v>
      </c>
      <c r="Z23" s="115"/>
      <c r="AA23" s="117"/>
    </row>
    <row r="24" spans="1:27" ht="14.95" thickBot="1" x14ac:dyDescent="0.3">
      <c r="A24" s="95"/>
      <c r="B24" s="96" t="s">
        <v>74</v>
      </c>
      <c r="C24" s="97">
        <v>100</v>
      </c>
      <c r="D24" s="98"/>
      <c r="E24" s="98"/>
      <c r="F24" s="99">
        <v>152638</v>
      </c>
      <c r="G24" s="100">
        <f>C24*F24</f>
        <v>15263800</v>
      </c>
      <c r="H24" s="101" t="s">
        <v>117</v>
      </c>
      <c r="I24" s="102" t="s">
        <v>118</v>
      </c>
      <c r="J24" s="95"/>
      <c r="K24" s="96" t="s">
        <v>74</v>
      </c>
      <c r="L24" s="97">
        <v>100</v>
      </c>
      <c r="M24" s="98"/>
      <c r="N24" s="98"/>
      <c r="O24" s="99">
        <v>153212</v>
      </c>
      <c r="P24" s="100">
        <f>L24*O24</f>
        <v>15321200</v>
      </c>
      <c r="Q24" s="101" t="s">
        <v>130</v>
      </c>
      <c r="R24" s="102" t="s">
        <v>134</v>
      </c>
      <c r="S24" s="95"/>
      <c r="T24" s="96" t="s">
        <v>74</v>
      </c>
      <c r="U24" s="97">
        <v>100</v>
      </c>
      <c r="V24" s="98"/>
      <c r="W24" s="98"/>
      <c r="X24" s="99">
        <v>149715</v>
      </c>
      <c r="Y24" s="100">
        <f>U24*X24</f>
        <v>14971500</v>
      </c>
      <c r="Z24" s="161" t="s">
        <v>138</v>
      </c>
      <c r="AA24" s="162" t="s">
        <v>147</v>
      </c>
    </row>
    <row r="25" spans="1:27" ht="14.95" thickBot="1" x14ac:dyDescent="0.3">
      <c r="A25" s="103"/>
      <c r="B25" s="104" t="s">
        <v>67</v>
      </c>
      <c r="C25" s="105">
        <v>12</v>
      </c>
      <c r="D25" s="106" t="s">
        <v>114</v>
      </c>
      <c r="E25" s="151">
        <v>6700</v>
      </c>
      <c r="F25" s="108"/>
      <c r="G25" s="109">
        <f>IF(D25="Add",($F$24+E25)*C25, (IF(D25="Deduct",($F$24-E25)*C25,  (IF(D25="No Charge",$F$24*C25,  (IF(D25="Not Available", "N/A", "")))))))</f>
        <v>1912056</v>
      </c>
      <c r="H25" s="107" t="s">
        <v>119</v>
      </c>
      <c r="I25" s="110" t="s">
        <v>120</v>
      </c>
      <c r="J25" s="103"/>
      <c r="K25" s="104" t="s">
        <v>67</v>
      </c>
      <c r="L25" s="105">
        <v>12</v>
      </c>
      <c r="M25" s="106" t="s">
        <v>114</v>
      </c>
      <c r="N25" s="107">
        <v>8201</v>
      </c>
      <c r="O25" s="108"/>
      <c r="P25" s="109">
        <f>IF(M25="Add",($F$24+N25)*L25, (IF(M25="Deduct",($F$24-N25)*L25,  (IF(M25="No Charge",$F$24*L25,  (IF(M25="Not Available", "N/A", "")))))))</f>
        <v>1930068</v>
      </c>
      <c r="Q25" s="107" t="s">
        <v>119</v>
      </c>
      <c r="R25" s="110" t="s">
        <v>132</v>
      </c>
      <c r="S25" s="103"/>
      <c r="T25" s="104" t="s">
        <v>67</v>
      </c>
      <c r="U25" s="105">
        <v>12</v>
      </c>
      <c r="V25" s="106" t="s">
        <v>114</v>
      </c>
      <c r="W25" s="107">
        <v>7895</v>
      </c>
      <c r="X25" s="108"/>
      <c r="Y25" s="109">
        <f>IF(V25="Add",($F$24+W25)*U25, (IF(V25="Deduct",($F$24-W25)*U25,  (IF(V25="No Charge",$F$24*U25,  (IF(V25="Not Available", "N/A", "")))))))</f>
        <v>1926396</v>
      </c>
      <c r="Z25" s="163" t="s">
        <v>119</v>
      </c>
      <c r="AA25" s="164" t="s">
        <v>140</v>
      </c>
    </row>
    <row r="26" spans="1:27" ht="14.95" thickBot="1" x14ac:dyDescent="0.3">
      <c r="A26" s="111">
        <v>3</v>
      </c>
      <c r="B26" s="104" t="s">
        <v>68</v>
      </c>
      <c r="C26" s="105">
        <v>4</v>
      </c>
      <c r="D26" s="106" t="s">
        <v>114</v>
      </c>
      <c r="E26" s="151">
        <v>9574</v>
      </c>
      <c r="F26" s="108"/>
      <c r="G26" s="109">
        <f>IF(D26="Add",($F$24+E26)*C26, (IF(D26="Deduct",($F$24-E26)*C26,  (IF(D26="No Charge",$F$24*C26,  (IF(D26="Not Available", "N/A", "")))))))</f>
        <v>648848</v>
      </c>
      <c r="H26" s="107" t="s">
        <v>119</v>
      </c>
      <c r="I26" s="110" t="s">
        <v>120</v>
      </c>
      <c r="J26" s="111">
        <v>3</v>
      </c>
      <c r="K26" s="104" t="s">
        <v>68</v>
      </c>
      <c r="L26" s="105">
        <v>4</v>
      </c>
      <c r="M26" s="106" t="s">
        <v>114</v>
      </c>
      <c r="N26" s="107">
        <v>12229</v>
      </c>
      <c r="O26" s="108"/>
      <c r="P26" s="109">
        <f>IF(M26="Add",($F$24+N26)*L26, (IF(M26="Deduct",($F$24-N26)*L26,  (IF(M26="No Charge",$F$24*L26,  (IF(M26="Not Available", "N/A", "")))))))</f>
        <v>659468</v>
      </c>
      <c r="Q26" s="107" t="s">
        <v>119</v>
      </c>
      <c r="R26" s="110" t="s">
        <v>132</v>
      </c>
      <c r="S26" s="111">
        <v>3</v>
      </c>
      <c r="T26" s="104" t="s">
        <v>68</v>
      </c>
      <c r="U26" s="105">
        <v>4</v>
      </c>
      <c r="V26" s="106" t="s">
        <v>114</v>
      </c>
      <c r="W26" s="107">
        <v>10543</v>
      </c>
      <c r="X26" s="108"/>
      <c r="Y26" s="109">
        <f>IF(V26="Add",($F$24+W26)*U26, (IF(V26="Deduct",($F$24-W26)*U26,  (IF(V26="No Charge",$F$24*U26,  (IF(V26="Not Available", "N/A", "")))))))</f>
        <v>652724</v>
      </c>
      <c r="Z26" s="163" t="s">
        <v>141</v>
      </c>
      <c r="AA26" s="164" t="s">
        <v>148</v>
      </c>
    </row>
    <row r="27" spans="1:27" ht="14.95" thickBot="1" x14ac:dyDescent="0.3">
      <c r="A27" s="103"/>
      <c r="B27" s="104" t="s">
        <v>69</v>
      </c>
      <c r="C27" s="105">
        <v>2</v>
      </c>
      <c r="D27" s="106" t="s">
        <v>116</v>
      </c>
      <c r="E27" s="151">
        <v>7500</v>
      </c>
      <c r="F27" s="108"/>
      <c r="G27" s="109">
        <f>IF(D27="Add",($F$24+E27)*C27, (IF(D27="Deduct",($F$24-E27)*C27,  (IF(D27="No Charge",$F$24*C27,  (IF(D27="Not Available", "N/A", "")))))))</f>
        <v>290276</v>
      </c>
      <c r="H27" s="108"/>
      <c r="I27" s="112"/>
      <c r="J27" s="103"/>
      <c r="K27" s="104" t="s">
        <v>69</v>
      </c>
      <c r="L27" s="105">
        <v>2</v>
      </c>
      <c r="M27" s="106" t="s">
        <v>116</v>
      </c>
      <c r="N27" s="107">
        <v>6000</v>
      </c>
      <c r="O27" s="108"/>
      <c r="P27" s="109">
        <f>IF(M27="Add",($F$24+N27)*L27, (IF(M27="Deduct",($F$24-N27)*L27,  (IF(M27="No Charge",$F$24*L27,  (IF(M27="Not Available", "N/A", "")))))))</f>
        <v>293276</v>
      </c>
      <c r="Q27" s="108"/>
      <c r="R27" s="112"/>
      <c r="S27" s="103"/>
      <c r="T27" s="104" t="s">
        <v>69</v>
      </c>
      <c r="U27" s="105">
        <v>2</v>
      </c>
      <c r="V27" s="106" t="s">
        <v>116</v>
      </c>
      <c r="W27" s="107">
        <v>13500</v>
      </c>
      <c r="X27" s="108"/>
      <c r="Y27" s="109">
        <f>IF(V27="Add",($F$24+W27)*U27, (IF(V27="Deduct",($F$24-W27)*U27,  (IF(V27="No Charge",$F$24*U27,  (IF(V27="Not Available", "N/A", "")))))))</f>
        <v>278276</v>
      </c>
      <c r="Z27" s="108"/>
      <c r="AA27" s="112"/>
    </row>
    <row r="28" spans="1:27" ht="14.95" thickBot="1" x14ac:dyDescent="0.3">
      <c r="A28" s="103"/>
      <c r="B28" s="104" t="s">
        <v>70</v>
      </c>
      <c r="C28" s="105">
        <v>1</v>
      </c>
      <c r="D28" s="106" t="s">
        <v>114</v>
      </c>
      <c r="E28" s="151">
        <v>550</v>
      </c>
      <c r="F28" s="108"/>
      <c r="G28" s="109">
        <f>IF(D28="Add",($F$24+E28)*C28, (IF(D28="Deduct",($F$24-E28)*C28,  (IF(D28="No Charge",$F$24*C28,  (IF(D28="Not Available", "N/A", "")))))))</f>
        <v>153188</v>
      </c>
      <c r="H28" s="107" t="s">
        <v>121</v>
      </c>
      <c r="I28" s="110" t="s">
        <v>122</v>
      </c>
      <c r="J28" s="103"/>
      <c r="K28" s="104" t="s">
        <v>70</v>
      </c>
      <c r="L28" s="105">
        <v>1</v>
      </c>
      <c r="M28" s="106" t="s">
        <v>114</v>
      </c>
      <c r="N28" s="107">
        <v>500</v>
      </c>
      <c r="O28" s="108"/>
      <c r="P28" s="109">
        <f>IF(M28="Add",($F$24+N28)*L28, (IF(M28="Deduct",($F$24-N28)*L28,  (IF(M28="No Charge",$F$24*L28,  (IF(M28="Not Available", "N/A", "")))))))</f>
        <v>153138</v>
      </c>
      <c r="Q28" s="107"/>
      <c r="R28" s="110"/>
      <c r="S28" s="103"/>
      <c r="T28" s="104" t="s">
        <v>70</v>
      </c>
      <c r="U28" s="105">
        <v>1</v>
      </c>
      <c r="V28" s="106" t="s">
        <v>114</v>
      </c>
      <c r="W28" s="107">
        <v>570</v>
      </c>
      <c r="X28" s="108"/>
      <c r="Y28" s="109">
        <f>IF(V28="Add",($F$24+W28)*U28, (IF(V28="Deduct",($F$24-W28)*U28,  (IF(V28="No Charge",$F$24*U28,  (IF(V28="Not Available", "N/A", "")))))))</f>
        <v>153208</v>
      </c>
      <c r="Z28" s="107" t="s">
        <v>143</v>
      </c>
      <c r="AA28" s="110" t="s">
        <v>144</v>
      </c>
    </row>
    <row r="29" spans="1:27" ht="14.95" thickBot="1" x14ac:dyDescent="0.3">
      <c r="A29" s="113"/>
      <c r="B29" s="114" t="s">
        <v>75</v>
      </c>
      <c r="C29" s="115"/>
      <c r="D29" s="115"/>
      <c r="E29" s="115"/>
      <c r="F29" s="115"/>
      <c r="G29" s="116">
        <f>SUM(G24:G28)</f>
        <v>18268168</v>
      </c>
      <c r="H29" s="115"/>
      <c r="I29" s="117"/>
      <c r="J29" s="113"/>
      <c r="K29" s="114" t="s">
        <v>75</v>
      </c>
      <c r="L29" s="115"/>
      <c r="M29" s="115"/>
      <c r="N29" s="115"/>
      <c r="O29" s="115"/>
      <c r="P29" s="116">
        <f>SUM(P24:P28)</f>
        <v>18357150</v>
      </c>
      <c r="Q29" s="115"/>
      <c r="R29" s="117"/>
      <c r="S29" s="113"/>
      <c r="T29" s="114" t="s">
        <v>75</v>
      </c>
      <c r="U29" s="115"/>
      <c r="V29" s="115"/>
      <c r="W29" s="115"/>
      <c r="X29" s="115"/>
      <c r="Y29" s="116">
        <f>SUM(Y24:Y28)</f>
        <v>17982104</v>
      </c>
      <c r="Z29" s="115"/>
      <c r="AA29" s="117"/>
    </row>
    <row r="30" spans="1:27" ht="14.95" thickBot="1" x14ac:dyDescent="0.3">
      <c r="A30" s="95"/>
      <c r="B30" s="96" t="s">
        <v>76</v>
      </c>
      <c r="C30" s="97">
        <v>706</v>
      </c>
      <c r="D30" s="98"/>
      <c r="E30" s="98"/>
      <c r="F30" s="99">
        <v>154299</v>
      </c>
      <c r="G30" s="100">
        <f>C30*F30</f>
        <v>108935094</v>
      </c>
      <c r="H30" s="101" t="s">
        <v>117</v>
      </c>
      <c r="I30" s="102" t="s">
        <v>118</v>
      </c>
      <c r="J30" s="95"/>
      <c r="K30" s="96" t="s">
        <v>76</v>
      </c>
      <c r="L30" s="97">
        <v>706</v>
      </c>
      <c r="M30" s="98"/>
      <c r="N30" s="98"/>
      <c r="O30" s="99">
        <v>154868</v>
      </c>
      <c r="P30" s="100">
        <f>L30*O30</f>
        <v>109336808</v>
      </c>
      <c r="Q30" s="101" t="s">
        <v>130</v>
      </c>
      <c r="R30" s="102" t="s">
        <v>135</v>
      </c>
      <c r="S30" s="95"/>
      <c r="T30" s="96" t="s">
        <v>76</v>
      </c>
      <c r="U30" s="97">
        <v>706</v>
      </c>
      <c r="V30" s="98"/>
      <c r="W30" s="98"/>
      <c r="X30" s="99">
        <v>152950</v>
      </c>
      <c r="Y30" s="100">
        <f>U30*X30</f>
        <v>107982700</v>
      </c>
      <c r="Z30" s="161" t="s">
        <v>138</v>
      </c>
      <c r="AA30" s="162" t="s">
        <v>149</v>
      </c>
    </row>
    <row r="31" spans="1:27" ht="14.95" thickBot="1" x14ac:dyDescent="0.3">
      <c r="A31" s="103"/>
      <c r="B31" s="104" t="s">
        <v>67</v>
      </c>
      <c r="C31" s="105">
        <v>21</v>
      </c>
      <c r="D31" s="106" t="s">
        <v>114</v>
      </c>
      <c r="E31" s="151">
        <v>6700</v>
      </c>
      <c r="F31" s="108"/>
      <c r="G31" s="109">
        <f>IF(D31="Add",($F$30+E31)*C31, (IF(D31="Deduct",($F$30-E31)*C31,  (IF(D31="No Charge",$F$30*C31,  (IF(D31="Not Available", "N/A", "")))))))</f>
        <v>3380979</v>
      </c>
      <c r="H31" s="107" t="s">
        <v>119</v>
      </c>
      <c r="I31" s="110" t="s">
        <v>120</v>
      </c>
      <c r="J31" s="103"/>
      <c r="K31" s="104" t="s">
        <v>67</v>
      </c>
      <c r="L31" s="105">
        <v>21</v>
      </c>
      <c r="M31" s="106" t="s">
        <v>114</v>
      </c>
      <c r="N31" s="107">
        <v>9200</v>
      </c>
      <c r="O31" s="108"/>
      <c r="P31" s="109">
        <f>IF(M31="Add",($F$30+N31)*L31, (IF(M31="Deduct",($F$30-N31)*L31,  (IF(M31="No Charge",$F$30*L31,  (IF(M31="Not Available", "N/A", "")))))))</f>
        <v>3433479</v>
      </c>
      <c r="Q31" s="107" t="s">
        <v>119</v>
      </c>
      <c r="R31" s="110" t="s">
        <v>132</v>
      </c>
      <c r="S31" s="103"/>
      <c r="T31" s="104" t="s">
        <v>67</v>
      </c>
      <c r="U31" s="105">
        <v>21</v>
      </c>
      <c r="V31" s="106" t="s">
        <v>114</v>
      </c>
      <c r="W31" s="107">
        <v>8925</v>
      </c>
      <c r="X31" s="108"/>
      <c r="Y31" s="109">
        <f>IF(V31="Add",($F$30+W31)*U31, (IF(V31="Deduct",($F$30-W31)*U31,  (IF(V31="No Charge",$F$30*U31,  (IF(V31="Not Available", "N/A", "")))))))</f>
        <v>3427704</v>
      </c>
      <c r="Z31" s="163" t="s">
        <v>119</v>
      </c>
      <c r="AA31" s="164" t="s">
        <v>140</v>
      </c>
    </row>
    <row r="32" spans="1:27" ht="14.95" thickBot="1" x14ac:dyDescent="0.3">
      <c r="A32" s="111">
        <v>4</v>
      </c>
      <c r="B32" s="104" t="s">
        <v>68</v>
      </c>
      <c r="C32" s="105">
        <v>1</v>
      </c>
      <c r="D32" s="106" t="s">
        <v>114</v>
      </c>
      <c r="E32" s="151">
        <v>9574</v>
      </c>
      <c r="F32" s="108"/>
      <c r="G32" s="109">
        <f>IF(D32="Add",($F$30+E32)*C32, (IF(D32="Deduct",($F$30-E32)*C32,  (IF(D32="No Charge",$F$30*C32,  (IF(D32="Not Available", "N/A", "")))))))</f>
        <v>163873</v>
      </c>
      <c r="H32" s="107" t="s">
        <v>119</v>
      </c>
      <c r="I32" s="110" t="s">
        <v>120</v>
      </c>
      <c r="J32" s="111">
        <v>4</v>
      </c>
      <c r="K32" s="104" t="s">
        <v>68</v>
      </c>
      <c r="L32" s="105">
        <v>1</v>
      </c>
      <c r="M32" s="106" t="s">
        <v>114</v>
      </c>
      <c r="N32" s="107">
        <v>12811</v>
      </c>
      <c r="O32" s="108"/>
      <c r="P32" s="109">
        <f>IF(M32="Add",($F$30+N32)*L32, (IF(M32="Deduct",($F$30-N32)*L32,  (IF(M32="No Charge",$F$30*L32,  (IF(M32="Not Available", "N/A", "")))))))</f>
        <v>167110</v>
      </c>
      <c r="Q32" s="107" t="s">
        <v>119</v>
      </c>
      <c r="R32" s="110" t="s">
        <v>132</v>
      </c>
      <c r="S32" s="111">
        <v>4</v>
      </c>
      <c r="T32" s="104" t="s">
        <v>68</v>
      </c>
      <c r="U32" s="105">
        <v>1</v>
      </c>
      <c r="V32" s="106" t="s">
        <v>114</v>
      </c>
      <c r="W32" s="107">
        <v>12492</v>
      </c>
      <c r="X32" s="108"/>
      <c r="Y32" s="109">
        <f>IF(V32="Add",($F$30+W32)*U32, (IF(V32="Deduct",($F$30-W32)*U32,  (IF(V32="No Charge",$F$30*U32,  (IF(V32="Not Available", "N/A", "")))))))</f>
        <v>166791</v>
      </c>
      <c r="Z32" s="163" t="s">
        <v>141</v>
      </c>
      <c r="AA32" s="164" t="s">
        <v>150</v>
      </c>
    </row>
    <row r="33" spans="1:27" ht="14.95" thickBot="1" x14ac:dyDescent="0.3">
      <c r="A33" s="103"/>
      <c r="B33" s="104" t="s">
        <v>69</v>
      </c>
      <c r="C33" s="105">
        <v>7</v>
      </c>
      <c r="D33" s="106" t="s">
        <v>116</v>
      </c>
      <c r="E33" s="151">
        <v>7500</v>
      </c>
      <c r="F33" s="108"/>
      <c r="G33" s="109">
        <f>IF(D33="Add",($F$30+E33)*C33, (IF(D33="Deduct",($F$30-E33)*C33,  (IF(D33="No Charge",$F$30*C33,  (IF(D33="Not Available", "N/A", "")))))))</f>
        <v>1027593</v>
      </c>
      <c r="H33" s="108"/>
      <c r="I33" s="112"/>
      <c r="J33" s="103"/>
      <c r="K33" s="104" t="s">
        <v>69</v>
      </c>
      <c r="L33" s="105">
        <v>7</v>
      </c>
      <c r="M33" s="106" t="s">
        <v>116</v>
      </c>
      <c r="N33" s="107">
        <v>6000</v>
      </c>
      <c r="O33" s="108"/>
      <c r="P33" s="109">
        <f>IF(M33="Add",($F$30+N33)*L33, (IF(M33="Deduct",($F$30-N33)*L33,  (IF(M33="No Charge",$F$30*L33,  (IF(M33="Not Available", "N/A", "")))))))</f>
        <v>1038093</v>
      </c>
      <c r="Q33" s="108"/>
      <c r="R33" s="112"/>
      <c r="S33" s="103"/>
      <c r="T33" s="104" t="s">
        <v>69</v>
      </c>
      <c r="U33" s="105">
        <v>7</v>
      </c>
      <c r="V33" s="106" t="s">
        <v>116</v>
      </c>
      <c r="W33" s="107">
        <v>13500</v>
      </c>
      <c r="X33" s="108"/>
      <c r="Y33" s="109">
        <f>IF(V33="Add",($F$30+W33)*U33, (IF(V33="Deduct",($F$30-W33)*U33,  (IF(V33="No Charge",$F$30*U33,  (IF(V33="Not Available", "N/A", "")))))))</f>
        <v>985593</v>
      </c>
      <c r="Z33" s="108"/>
      <c r="AA33" s="112"/>
    </row>
    <row r="34" spans="1:27" ht="14.95" thickBot="1" x14ac:dyDescent="0.3">
      <c r="A34" s="103"/>
      <c r="B34" s="104" t="s">
        <v>70</v>
      </c>
      <c r="C34" s="105">
        <v>1</v>
      </c>
      <c r="D34" s="106" t="s">
        <v>114</v>
      </c>
      <c r="E34" s="151">
        <v>550</v>
      </c>
      <c r="F34" s="108"/>
      <c r="G34" s="109">
        <f>IF(D34="Add",($F$30+E34)*C34, (IF(D34="Deduct",($F$30-E34)*C34,  (IF(D34="No Charge",$F$30*C34,  (IF(D34="Not Available", "N/A", "")))))))</f>
        <v>154849</v>
      </c>
      <c r="H34" s="107" t="s">
        <v>121</v>
      </c>
      <c r="I34" s="110" t="s">
        <v>122</v>
      </c>
      <c r="J34" s="103"/>
      <c r="K34" s="104" t="s">
        <v>70</v>
      </c>
      <c r="L34" s="105">
        <v>1</v>
      </c>
      <c r="M34" s="106" t="s">
        <v>114</v>
      </c>
      <c r="N34" s="107">
        <v>500</v>
      </c>
      <c r="O34" s="108"/>
      <c r="P34" s="109">
        <f>IF(M34="Add",($F$30+N34)*L34, (IF(M34="Deduct",($F$30-N34)*L34,  (IF(M34="No Charge",$F$30*L34,  (IF(M34="Not Available", "N/A", "")))))))</f>
        <v>154799</v>
      </c>
      <c r="Q34" s="107"/>
      <c r="R34" s="110"/>
      <c r="S34" s="103"/>
      <c r="T34" s="104" t="s">
        <v>70</v>
      </c>
      <c r="U34" s="105">
        <v>1</v>
      </c>
      <c r="V34" s="106" t="s">
        <v>114</v>
      </c>
      <c r="W34" s="107">
        <v>570</v>
      </c>
      <c r="X34" s="108"/>
      <c r="Y34" s="109">
        <f>IF(V34="Add",($F$30+W34)*U34, (IF(V34="Deduct",($F$30-W34)*U34,  (IF(V34="No Charge",$F$30*U34,  (IF(V34="Not Available", "N/A", "")))))))</f>
        <v>154869</v>
      </c>
      <c r="Z34" s="107" t="s">
        <v>143</v>
      </c>
      <c r="AA34" s="110" t="s">
        <v>144</v>
      </c>
    </row>
    <row r="35" spans="1:27" ht="14.95" thickBot="1" x14ac:dyDescent="0.3">
      <c r="A35" s="113"/>
      <c r="B35" s="114" t="s">
        <v>77</v>
      </c>
      <c r="C35" s="115"/>
      <c r="D35" s="115"/>
      <c r="E35" s="115"/>
      <c r="F35" s="120"/>
      <c r="G35" s="121">
        <f>SUM(G30:G34)</f>
        <v>113662388</v>
      </c>
      <c r="H35" s="115"/>
      <c r="I35" s="117"/>
      <c r="J35" s="113"/>
      <c r="K35" s="114" t="s">
        <v>77</v>
      </c>
      <c r="L35" s="115"/>
      <c r="M35" s="115"/>
      <c r="N35" s="115"/>
      <c r="O35" s="120"/>
      <c r="P35" s="121">
        <f>SUM(P30:P34)</f>
        <v>114130289</v>
      </c>
      <c r="Q35" s="115"/>
      <c r="R35" s="117"/>
      <c r="S35" s="113"/>
      <c r="T35" s="114" t="s">
        <v>77</v>
      </c>
      <c r="U35" s="115"/>
      <c r="V35" s="115"/>
      <c r="W35" s="115"/>
      <c r="X35" s="120"/>
      <c r="Y35" s="121">
        <f>SUM(Y30:Y34)</f>
        <v>112717657</v>
      </c>
      <c r="Z35" s="115"/>
      <c r="AA35" s="117"/>
    </row>
    <row r="36" spans="1:27" ht="27.85" thickBot="1" x14ac:dyDescent="0.3">
      <c r="A36" s="95"/>
      <c r="B36" s="122" t="s">
        <v>78</v>
      </c>
      <c r="C36" s="97">
        <v>1</v>
      </c>
      <c r="D36" s="98"/>
      <c r="E36" s="98"/>
      <c r="F36" s="99">
        <v>149530</v>
      </c>
      <c r="G36" s="100">
        <f>C36*F36</f>
        <v>149530</v>
      </c>
      <c r="H36" s="101" t="s">
        <v>117</v>
      </c>
      <c r="I36" s="102" t="s">
        <v>118</v>
      </c>
      <c r="J36" s="95"/>
      <c r="K36" s="122" t="s">
        <v>78</v>
      </c>
      <c r="L36" s="97">
        <v>1</v>
      </c>
      <c r="M36" s="98"/>
      <c r="N36" s="98"/>
      <c r="O36" s="99">
        <v>151920</v>
      </c>
      <c r="P36" s="100">
        <f>L36*O36</f>
        <v>151920</v>
      </c>
      <c r="Q36" s="101" t="s">
        <v>130</v>
      </c>
      <c r="R36" s="102" t="s">
        <v>131</v>
      </c>
      <c r="S36" s="95"/>
      <c r="T36" s="122" t="s">
        <v>78</v>
      </c>
      <c r="U36" s="97">
        <v>1</v>
      </c>
      <c r="V36" s="98"/>
      <c r="W36" s="98"/>
      <c r="X36" s="99">
        <v>150767</v>
      </c>
      <c r="Y36" s="100">
        <f>U36*X36</f>
        <v>150767</v>
      </c>
      <c r="Z36" s="161" t="s">
        <v>138</v>
      </c>
      <c r="AA36" s="162" t="s">
        <v>151</v>
      </c>
    </row>
    <row r="37" spans="1:27" ht="25.15" thickBot="1" x14ac:dyDescent="0.3">
      <c r="A37" s="103"/>
      <c r="B37" s="104" t="s">
        <v>67</v>
      </c>
      <c r="C37" s="105">
        <v>1</v>
      </c>
      <c r="D37" s="106" t="s">
        <v>114</v>
      </c>
      <c r="E37" s="151">
        <v>6700</v>
      </c>
      <c r="F37" s="108"/>
      <c r="G37" s="109">
        <f t="shared" ref="G37:G41" si="0">IF(D37="Add",($F$12+E37)*C37, (IF(D37="Deduct",($F$12-E37)*C37,  (IF(D37="No Charge",$F$12*C37,  (IF(D37="Not Available", "N/A", "")))))))</f>
        <v>152784</v>
      </c>
      <c r="H37" s="107" t="s">
        <v>119</v>
      </c>
      <c r="I37" s="110" t="s">
        <v>120</v>
      </c>
      <c r="J37" s="103"/>
      <c r="K37" s="104" t="s">
        <v>67</v>
      </c>
      <c r="L37" s="105">
        <v>1</v>
      </c>
      <c r="M37" s="106" t="s">
        <v>113</v>
      </c>
      <c r="N37" s="107"/>
      <c r="O37" s="108"/>
      <c r="P37" s="109" t="str">
        <f t="shared" ref="P37:P41" si="1">IF(M37="Add",($F$12+N37)*L37, (IF(M37="Deduct",($F$12-N37)*L37,  (IF(M37="No Charge",$F$12*L37,  (IF(M37="Not Available", "N/A", "")))))))</f>
        <v>N/A</v>
      </c>
      <c r="Q37" s="107"/>
      <c r="R37" s="110"/>
      <c r="S37" s="103"/>
      <c r="T37" s="104" t="s">
        <v>67</v>
      </c>
      <c r="U37" s="105">
        <v>1</v>
      </c>
      <c r="V37" s="106" t="s">
        <v>114</v>
      </c>
      <c r="W37" s="107">
        <v>7161</v>
      </c>
      <c r="X37" s="108"/>
      <c r="Y37" s="109">
        <f t="shared" ref="Y37:Y41" si="2">IF(V37="Add",($F$12+W37)*U37, (IF(V37="Deduct",($F$12-W37)*U37,  (IF(V37="No Charge",$F$12*U37,  (IF(V37="Not Available", "N/A", "")))))))</f>
        <v>153245</v>
      </c>
      <c r="Z37" s="163" t="s">
        <v>119</v>
      </c>
      <c r="AA37" s="164" t="s">
        <v>140</v>
      </c>
    </row>
    <row r="38" spans="1:27" ht="14.95" thickBot="1" x14ac:dyDescent="0.3">
      <c r="A38" s="111">
        <v>5</v>
      </c>
      <c r="B38" s="104" t="s">
        <v>68</v>
      </c>
      <c r="C38" s="105">
        <v>1</v>
      </c>
      <c r="D38" s="106" t="s">
        <v>114</v>
      </c>
      <c r="E38" s="151">
        <v>9574</v>
      </c>
      <c r="F38" s="108"/>
      <c r="G38" s="109">
        <f t="shared" si="0"/>
        <v>155658</v>
      </c>
      <c r="H38" s="107" t="s">
        <v>119</v>
      </c>
      <c r="I38" s="110" t="s">
        <v>120</v>
      </c>
      <c r="J38" s="111">
        <v>5</v>
      </c>
      <c r="K38" s="104" t="s">
        <v>68</v>
      </c>
      <c r="L38" s="105">
        <v>1</v>
      </c>
      <c r="M38" s="106" t="s">
        <v>114</v>
      </c>
      <c r="N38" s="107">
        <v>10013</v>
      </c>
      <c r="O38" s="108"/>
      <c r="P38" s="109"/>
      <c r="Q38" s="107" t="s">
        <v>119</v>
      </c>
      <c r="R38" s="110" t="s">
        <v>132</v>
      </c>
      <c r="S38" s="111">
        <v>5</v>
      </c>
      <c r="T38" s="104" t="s">
        <v>68</v>
      </c>
      <c r="U38" s="105">
        <v>1</v>
      </c>
      <c r="V38" s="106" t="s">
        <v>114</v>
      </c>
      <c r="W38" s="107">
        <v>9950</v>
      </c>
      <c r="X38" s="108"/>
      <c r="Y38" s="109">
        <f t="shared" si="2"/>
        <v>156034</v>
      </c>
      <c r="Z38" s="163" t="s">
        <v>141</v>
      </c>
      <c r="AA38" s="164" t="s">
        <v>142</v>
      </c>
    </row>
    <row r="39" spans="1:27" ht="14.95" thickBot="1" x14ac:dyDescent="0.3">
      <c r="A39" s="103"/>
      <c r="B39" s="104" t="s">
        <v>69</v>
      </c>
      <c r="C39" s="105">
        <v>1</v>
      </c>
      <c r="D39" s="106" t="s">
        <v>116</v>
      </c>
      <c r="E39" s="151">
        <v>7500</v>
      </c>
      <c r="F39" s="108"/>
      <c r="G39" s="109">
        <f t="shared" si="0"/>
        <v>138584</v>
      </c>
      <c r="H39" s="108"/>
      <c r="I39" s="112"/>
      <c r="J39" s="103"/>
      <c r="K39" s="104" t="s">
        <v>69</v>
      </c>
      <c r="L39" s="105">
        <v>1</v>
      </c>
      <c r="M39" s="106" t="s">
        <v>116</v>
      </c>
      <c r="N39" s="107">
        <v>6000</v>
      </c>
      <c r="O39" s="108"/>
      <c r="P39" s="109"/>
      <c r="Q39" s="108"/>
      <c r="R39" s="112"/>
      <c r="S39" s="103"/>
      <c r="T39" s="104" t="s">
        <v>69</v>
      </c>
      <c r="U39" s="105">
        <v>1</v>
      </c>
      <c r="V39" s="106" t="s">
        <v>116</v>
      </c>
      <c r="W39" s="107">
        <v>13500</v>
      </c>
      <c r="X39" s="108"/>
      <c r="Y39" s="109">
        <f t="shared" si="2"/>
        <v>132584</v>
      </c>
      <c r="Z39" s="108"/>
      <c r="AA39" s="112"/>
    </row>
    <row r="40" spans="1:27" ht="14.95" thickBot="1" x14ac:dyDescent="0.3">
      <c r="A40" s="103"/>
      <c r="B40" s="104" t="s">
        <v>70</v>
      </c>
      <c r="C40" s="105">
        <v>1</v>
      </c>
      <c r="D40" s="106" t="s">
        <v>114</v>
      </c>
      <c r="E40" s="151">
        <v>550</v>
      </c>
      <c r="F40" s="108"/>
      <c r="G40" s="109">
        <f t="shared" si="0"/>
        <v>146634</v>
      </c>
      <c r="H40" s="107" t="s">
        <v>121</v>
      </c>
      <c r="I40" s="110" t="s">
        <v>123</v>
      </c>
      <c r="J40" s="103"/>
      <c r="K40" s="104" t="s">
        <v>70</v>
      </c>
      <c r="L40" s="105">
        <v>1</v>
      </c>
      <c r="M40" s="106" t="s">
        <v>114</v>
      </c>
      <c r="N40" s="107">
        <v>600</v>
      </c>
      <c r="O40" s="108"/>
      <c r="P40" s="109">
        <f t="shared" si="1"/>
        <v>146684</v>
      </c>
      <c r="Q40" s="107"/>
      <c r="R40" s="110"/>
      <c r="S40" s="103"/>
      <c r="T40" s="104" t="s">
        <v>70</v>
      </c>
      <c r="U40" s="105">
        <v>1</v>
      </c>
      <c r="V40" s="106" t="s">
        <v>114</v>
      </c>
      <c r="W40" s="107">
        <v>570</v>
      </c>
      <c r="X40" s="108"/>
      <c r="Y40" s="109">
        <f t="shared" si="2"/>
        <v>146654</v>
      </c>
      <c r="Z40" s="107" t="s">
        <v>143</v>
      </c>
      <c r="AA40" s="110" t="s">
        <v>144</v>
      </c>
    </row>
    <row r="41" spans="1:27" ht="25.15" thickBot="1" x14ac:dyDescent="0.3">
      <c r="A41" s="103"/>
      <c r="B41" s="104" t="s">
        <v>109</v>
      </c>
      <c r="C41" s="105">
        <v>1</v>
      </c>
      <c r="D41" s="106" t="s">
        <v>113</v>
      </c>
      <c r="E41" s="107" t="s">
        <v>112</v>
      </c>
      <c r="F41" s="108"/>
      <c r="G41" s="109" t="str">
        <f t="shared" si="0"/>
        <v>N/A</v>
      </c>
      <c r="H41" s="107" t="s">
        <v>124</v>
      </c>
      <c r="I41" s="110" t="s">
        <v>112</v>
      </c>
      <c r="J41" s="103"/>
      <c r="K41" s="104" t="s">
        <v>109</v>
      </c>
      <c r="L41" s="105">
        <v>1</v>
      </c>
      <c r="M41" s="106" t="s">
        <v>113</v>
      </c>
      <c r="N41" s="107"/>
      <c r="O41" s="108"/>
      <c r="P41" s="109" t="str">
        <f t="shared" si="1"/>
        <v>N/A</v>
      </c>
      <c r="Q41" s="107"/>
      <c r="R41" s="110"/>
      <c r="S41" s="103"/>
      <c r="T41" s="104" t="s">
        <v>109</v>
      </c>
      <c r="U41" s="105">
        <v>1</v>
      </c>
      <c r="V41" s="106" t="s">
        <v>114</v>
      </c>
      <c r="W41" s="107">
        <v>393</v>
      </c>
      <c r="X41" s="108"/>
      <c r="Y41" s="109">
        <f t="shared" si="2"/>
        <v>146477</v>
      </c>
      <c r="Z41" s="107" t="s">
        <v>143</v>
      </c>
      <c r="AA41" s="110" t="s">
        <v>152</v>
      </c>
    </row>
    <row r="42" spans="1:27" ht="14.95" thickBot="1" x14ac:dyDescent="0.3">
      <c r="A42" s="113"/>
      <c r="B42" s="114" t="s">
        <v>80</v>
      </c>
      <c r="C42" s="115"/>
      <c r="D42" s="115"/>
      <c r="E42" s="115"/>
      <c r="F42" s="115"/>
      <c r="G42" s="116">
        <f>SUM(G36:G41)</f>
        <v>743190</v>
      </c>
      <c r="H42" s="115"/>
      <c r="I42" s="117"/>
      <c r="J42" s="113"/>
      <c r="K42" s="114" t="s">
        <v>80</v>
      </c>
      <c r="L42" s="115"/>
      <c r="M42" s="115"/>
      <c r="N42" s="115"/>
      <c r="O42" s="115"/>
      <c r="P42" s="116">
        <f>SUM(P36:P41)</f>
        <v>298604</v>
      </c>
      <c r="Q42" s="115"/>
      <c r="R42" s="117"/>
      <c r="S42" s="113"/>
      <c r="T42" s="114" t="s">
        <v>80</v>
      </c>
      <c r="U42" s="115"/>
      <c r="V42" s="115"/>
      <c r="W42" s="115"/>
      <c r="X42" s="115"/>
      <c r="Y42" s="116">
        <f>SUM(Y36:Y41)</f>
        <v>885761</v>
      </c>
      <c r="Z42" s="115"/>
      <c r="AA42" s="117"/>
    </row>
    <row r="43" spans="1:27" ht="27.85" thickBot="1" x14ac:dyDescent="0.3">
      <c r="A43" s="95"/>
      <c r="B43" s="122" t="s">
        <v>81</v>
      </c>
      <c r="C43" s="97">
        <v>3</v>
      </c>
      <c r="D43" s="98"/>
      <c r="E43" s="98"/>
      <c r="F43" s="99">
        <v>154593</v>
      </c>
      <c r="G43" s="100">
        <f>C43*F43</f>
        <v>463779</v>
      </c>
      <c r="H43" s="101" t="s">
        <v>117</v>
      </c>
      <c r="I43" s="102" t="s">
        <v>118</v>
      </c>
      <c r="J43" s="95"/>
      <c r="K43" s="122" t="s">
        <v>81</v>
      </c>
      <c r="L43" s="97">
        <v>3</v>
      </c>
      <c r="M43" s="98"/>
      <c r="N43" s="98"/>
      <c r="O43" s="99">
        <v>156247</v>
      </c>
      <c r="P43" s="100">
        <f>L43*O43</f>
        <v>468741</v>
      </c>
      <c r="Q43" s="101" t="s">
        <v>130</v>
      </c>
      <c r="R43" s="102" t="s">
        <v>133</v>
      </c>
      <c r="S43" s="95"/>
      <c r="T43" s="122" t="s">
        <v>81</v>
      </c>
      <c r="U43" s="97">
        <v>3</v>
      </c>
      <c r="V43" s="98"/>
      <c r="W43" s="98"/>
      <c r="X43" s="99">
        <v>153830</v>
      </c>
      <c r="Y43" s="100">
        <f>U43*X43</f>
        <v>461490</v>
      </c>
      <c r="Z43" s="161" t="s">
        <v>138</v>
      </c>
      <c r="AA43" s="162" t="s">
        <v>145</v>
      </c>
    </row>
    <row r="44" spans="1:27" ht="14.95" thickBot="1" x14ac:dyDescent="0.3">
      <c r="A44" s="103"/>
      <c r="B44" s="104" t="s">
        <v>67</v>
      </c>
      <c r="C44" s="105">
        <v>1</v>
      </c>
      <c r="D44" s="106" t="s">
        <v>114</v>
      </c>
      <c r="E44" s="151">
        <v>6700</v>
      </c>
      <c r="F44" s="108"/>
      <c r="G44" s="109">
        <f>IF(D44="Add",($F$18+E44)*C44, (IF(D44="Deduct",($F$18-E44)*C44,  (IF(D44="No Charge",$F$18*C44,  (IF(D44="Not Available", "N/A", "")))))))</f>
        <v>156587</v>
      </c>
      <c r="H44" s="107" t="s">
        <v>119</v>
      </c>
      <c r="I44" s="110" t="s">
        <v>120</v>
      </c>
      <c r="J44" s="103"/>
      <c r="K44" s="104" t="s">
        <v>67</v>
      </c>
      <c r="L44" s="105">
        <v>1</v>
      </c>
      <c r="M44" s="106" t="s">
        <v>114</v>
      </c>
      <c r="N44" s="107">
        <v>7073</v>
      </c>
      <c r="O44" s="108"/>
      <c r="P44" s="109">
        <f>IF(M44="Add",($F$18+N44)*L44, (IF(M44="Deduct",($F$18-N44)*L44,  (IF(M44="No Charge",$F$18*L44,  (IF(M44="Not Available", "N/A", "")))))))</f>
        <v>156960</v>
      </c>
      <c r="Q44" s="107" t="s">
        <v>119</v>
      </c>
      <c r="R44" s="110" t="s">
        <v>132</v>
      </c>
      <c r="S44" s="103"/>
      <c r="T44" s="104" t="s">
        <v>67</v>
      </c>
      <c r="U44" s="105">
        <v>1</v>
      </c>
      <c r="V44" s="106" t="s">
        <v>114</v>
      </c>
      <c r="W44" s="107">
        <v>7347</v>
      </c>
      <c r="X44" s="108"/>
      <c r="Y44" s="109">
        <f>IF(V44="Add",($F$18+W44)*U44, (IF(V44="Deduct",($F$18-W44)*U44,  (IF(V44="No Charge",$F$18*U44,  (IF(V44="Not Available", "N/A", "")))))))</f>
        <v>157234</v>
      </c>
      <c r="Z44" s="163" t="s">
        <v>119</v>
      </c>
      <c r="AA44" s="164" t="s">
        <v>140</v>
      </c>
    </row>
    <row r="45" spans="1:27" ht="14.95" thickBot="1" x14ac:dyDescent="0.3">
      <c r="A45" s="111">
        <v>6</v>
      </c>
      <c r="B45" s="104" t="s">
        <v>68</v>
      </c>
      <c r="C45" s="105">
        <v>1</v>
      </c>
      <c r="D45" s="106" t="s">
        <v>114</v>
      </c>
      <c r="E45" s="151">
        <v>9574</v>
      </c>
      <c r="F45" s="108"/>
      <c r="G45" s="109">
        <f>IF(D45="Add",($F$18+E45)*C45, (IF(D45="Deduct",($F$18-E45)*C45,  (IF(D45="No Charge",$F$18*C45,  (IF(D45="Not Available", "N/A", "")))))))</f>
        <v>159461</v>
      </c>
      <c r="H45" s="107" t="s">
        <v>119</v>
      </c>
      <c r="I45" s="110" t="s">
        <v>120</v>
      </c>
      <c r="J45" s="111">
        <v>6</v>
      </c>
      <c r="K45" s="104" t="s">
        <v>68</v>
      </c>
      <c r="L45" s="105">
        <v>1</v>
      </c>
      <c r="M45" s="106" t="s">
        <v>114</v>
      </c>
      <c r="N45" s="107">
        <v>10099</v>
      </c>
      <c r="O45" s="108"/>
      <c r="P45" s="109">
        <f>IF(M45="Add",($F$18+N45)*L45, (IF(M45="Deduct",($F$18-N45)*L45,  (IF(M45="No Charge",$F$18*L45,  (IF(M45="Not Available", "N/A", "")))))))</f>
        <v>159986</v>
      </c>
      <c r="Q45" s="107" t="s">
        <v>119</v>
      </c>
      <c r="R45" s="110" t="s">
        <v>132</v>
      </c>
      <c r="S45" s="111">
        <v>6</v>
      </c>
      <c r="T45" s="104" t="s">
        <v>68</v>
      </c>
      <c r="U45" s="105">
        <v>1</v>
      </c>
      <c r="V45" s="106" t="s">
        <v>114</v>
      </c>
      <c r="W45" s="107">
        <v>10341</v>
      </c>
      <c r="X45" s="108"/>
      <c r="Y45" s="109">
        <f>IF(V45="Add",($F$18+W45)*U45, (IF(V45="Deduct",($F$18-W45)*U45,  (IF(V45="No Charge",$F$18*U45,  (IF(V45="Not Available", "N/A", "")))))))</f>
        <v>160228</v>
      </c>
      <c r="Z45" s="163" t="s">
        <v>141</v>
      </c>
      <c r="AA45" s="164" t="s">
        <v>146</v>
      </c>
    </row>
    <row r="46" spans="1:27" ht="14.95" thickBot="1" x14ac:dyDescent="0.3">
      <c r="A46" s="103"/>
      <c r="B46" s="104" t="s">
        <v>69</v>
      </c>
      <c r="C46" s="105">
        <v>1</v>
      </c>
      <c r="D46" s="106" t="s">
        <v>116</v>
      </c>
      <c r="E46" s="151">
        <v>7500</v>
      </c>
      <c r="F46" s="108"/>
      <c r="G46" s="109">
        <f>IF(D46="Add",($F$18+E46)*C46, (IF(D46="Deduct",($F$18-E46)*C46,  (IF(D46="No Charge",$F$18*C46,  (IF(D46="Not Available", "N/A", "")))))))</f>
        <v>142387</v>
      </c>
      <c r="H46" s="118"/>
      <c r="I46" s="119"/>
      <c r="J46" s="103"/>
      <c r="K46" s="104" t="s">
        <v>69</v>
      </c>
      <c r="L46" s="105">
        <v>1</v>
      </c>
      <c r="M46" s="106" t="s">
        <v>116</v>
      </c>
      <c r="N46" s="107">
        <v>6000</v>
      </c>
      <c r="O46" s="108"/>
      <c r="P46" s="109"/>
      <c r="Q46" s="118"/>
      <c r="R46" s="119"/>
      <c r="S46" s="103"/>
      <c r="T46" s="104" t="s">
        <v>69</v>
      </c>
      <c r="U46" s="105">
        <v>1</v>
      </c>
      <c r="V46" s="106" t="s">
        <v>116</v>
      </c>
      <c r="W46" s="107">
        <v>13500</v>
      </c>
      <c r="X46" s="108"/>
      <c r="Y46" s="109"/>
      <c r="Z46" s="118"/>
      <c r="AA46" s="119"/>
    </row>
    <row r="47" spans="1:27" ht="14.95" thickBot="1" x14ac:dyDescent="0.3">
      <c r="A47" s="103"/>
      <c r="B47" s="104" t="s">
        <v>70</v>
      </c>
      <c r="C47" s="105">
        <v>1</v>
      </c>
      <c r="D47" s="106" t="s">
        <v>114</v>
      </c>
      <c r="E47" s="151">
        <v>550</v>
      </c>
      <c r="F47" s="108"/>
      <c r="G47" s="109">
        <f>IF(D47="Add",($F$12+E47)*C47, (IF(D47="Deduct",($F$12-E47)*C47,  (IF(D47="No Charge",$F$12*C47,  (IF(D47="Not Available", "N/A", "")))))))</f>
        <v>146634</v>
      </c>
      <c r="H47" s="107" t="s">
        <v>121</v>
      </c>
      <c r="I47" s="110" t="s">
        <v>125</v>
      </c>
      <c r="J47" s="103"/>
      <c r="K47" s="104" t="s">
        <v>70</v>
      </c>
      <c r="L47" s="105">
        <v>1</v>
      </c>
      <c r="M47" s="106" t="s">
        <v>114</v>
      </c>
      <c r="N47" s="107">
        <v>600</v>
      </c>
      <c r="O47" s="108"/>
      <c r="P47" s="109">
        <f>IF(M47="Add",($F$12+N47)*L47, (IF(M47="Deduct",($F$12-N47)*L47,  (IF(M47="No Charge",$F$12*L47,  (IF(M47="Not Available", "N/A", "")))))))</f>
        <v>146684</v>
      </c>
      <c r="Q47" s="107"/>
      <c r="R47" s="110"/>
      <c r="S47" s="103"/>
      <c r="T47" s="104" t="s">
        <v>70</v>
      </c>
      <c r="U47" s="105">
        <v>1</v>
      </c>
      <c r="V47" s="106" t="s">
        <v>114</v>
      </c>
      <c r="W47" s="107">
        <v>570</v>
      </c>
      <c r="X47" s="108"/>
      <c r="Y47" s="109">
        <f>IF(V47="Add",($F$12+W47)*U47, (IF(V47="Deduct",($F$12-W47)*U47,  (IF(V47="No Charge",$F$12*U47,  (IF(V47="Not Available", "N/A", "")))))))</f>
        <v>146654</v>
      </c>
      <c r="Z47" s="107" t="s">
        <v>143</v>
      </c>
      <c r="AA47" s="110" t="s">
        <v>144</v>
      </c>
    </row>
    <row r="48" spans="1:27" ht="25.15" thickBot="1" x14ac:dyDescent="0.3">
      <c r="A48" s="103"/>
      <c r="B48" s="104" t="s">
        <v>109</v>
      </c>
      <c r="C48" s="105">
        <v>1</v>
      </c>
      <c r="D48" s="106" t="s">
        <v>113</v>
      </c>
      <c r="E48" s="107" t="s">
        <v>112</v>
      </c>
      <c r="F48" s="108"/>
      <c r="G48" s="109" t="str">
        <f>IF(D48="Add",($F$12+E48)*C48, (IF(D48="Deduct",($F$12-E48)*C48,  (IF(D48="No Charge",$F$12*C48,  (IF(D48="Not Available", "N/A", "")))))))</f>
        <v>N/A</v>
      </c>
      <c r="H48" s="107" t="s">
        <v>124</v>
      </c>
      <c r="I48" s="110" t="s">
        <v>112</v>
      </c>
      <c r="J48" s="103"/>
      <c r="K48" s="104" t="s">
        <v>109</v>
      </c>
      <c r="L48" s="105">
        <v>1</v>
      </c>
      <c r="M48" s="106" t="s">
        <v>113</v>
      </c>
      <c r="N48" s="107"/>
      <c r="O48" s="108"/>
      <c r="P48" s="109" t="str">
        <f>IF(M48="Add",($F$12+N48)*L48, (IF(M48="Deduct",($F$12-N48)*L48,  (IF(M48="No Charge",$F$12*L48,  (IF(M48="Not Available", "N/A", "")))))))</f>
        <v>N/A</v>
      </c>
      <c r="Q48" s="107"/>
      <c r="R48" s="110"/>
      <c r="S48" s="103"/>
      <c r="T48" s="104" t="s">
        <v>109</v>
      </c>
      <c r="U48" s="105">
        <v>1</v>
      </c>
      <c r="V48" s="106" t="s">
        <v>114</v>
      </c>
      <c r="W48" s="107">
        <v>490</v>
      </c>
      <c r="X48" s="108"/>
      <c r="Y48" s="109">
        <f>IF(V48="Add",($F$12+W48)*U48, (IF(V48="Deduct",($F$12-W48)*U48,  (IF(V48="No Charge",$F$12*U48,  (IF(V48="Not Available", "N/A", "")))))))</f>
        <v>146574</v>
      </c>
      <c r="Z48" s="107" t="s">
        <v>143</v>
      </c>
      <c r="AA48" s="110" t="s">
        <v>152</v>
      </c>
    </row>
    <row r="49" spans="1:27" ht="14.95" thickBot="1" x14ac:dyDescent="0.3">
      <c r="A49" s="113"/>
      <c r="B49" s="114" t="s">
        <v>82</v>
      </c>
      <c r="C49" s="115"/>
      <c r="D49" s="115"/>
      <c r="E49" s="115"/>
      <c r="F49" s="115"/>
      <c r="G49" s="116">
        <f>SUM(G43:G48)</f>
        <v>1068848</v>
      </c>
      <c r="H49" s="115"/>
      <c r="I49" s="117"/>
      <c r="J49" s="113"/>
      <c r="K49" s="114" t="s">
        <v>82</v>
      </c>
      <c r="L49" s="115"/>
      <c r="M49" s="115"/>
      <c r="N49" s="115"/>
      <c r="O49" s="115"/>
      <c r="P49" s="116"/>
      <c r="Q49" s="115"/>
      <c r="R49" s="117"/>
      <c r="S49" s="113"/>
      <c r="T49" s="114" t="s">
        <v>82</v>
      </c>
      <c r="U49" s="115"/>
      <c r="V49" s="115"/>
      <c r="W49" s="115"/>
      <c r="X49" s="115"/>
      <c r="Y49" s="116"/>
      <c r="Z49" s="115"/>
      <c r="AA49" s="117"/>
    </row>
    <row r="50" spans="1:27" ht="27.85" thickBot="1" x14ac:dyDescent="0.3">
      <c r="A50" s="95"/>
      <c r="B50" s="122" t="s">
        <v>83</v>
      </c>
      <c r="C50" s="97">
        <v>10</v>
      </c>
      <c r="D50" s="98"/>
      <c r="E50" s="98"/>
      <c r="F50" s="99">
        <v>158510</v>
      </c>
      <c r="G50" s="100">
        <f>C50*F50</f>
        <v>1585100</v>
      </c>
      <c r="H50" s="101" t="s">
        <v>117</v>
      </c>
      <c r="I50" s="102" t="s">
        <v>118</v>
      </c>
      <c r="J50" s="95"/>
      <c r="K50" s="122" t="s">
        <v>83</v>
      </c>
      <c r="L50" s="97">
        <v>10</v>
      </c>
      <c r="M50" s="98"/>
      <c r="N50" s="98"/>
      <c r="O50" s="99">
        <v>160326</v>
      </c>
      <c r="P50" s="100">
        <f>L50*O50</f>
        <v>1603260</v>
      </c>
      <c r="Q50" s="101" t="s">
        <v>130</v>
      </c>
      <c r="R50" s="102" t="s">
        <v>134</v>
      </c>
      <c r="S50" s="95"/>
      <c r="T50" s="122" t="s">
        <v>83</v>
      </c>
      <c r="U50" s="97">
        <v>10</v>
      </c>
      <c r="V50" s="98"/>
      <c r="W50" s="98"/>
      <c r="X50" s="99">
        <v>159564</v>
      </c>
      <c r="Y50" s="100">
        <f>U50*X50</f>
        <v>1595640</v>
      </c>
      <c r="Z50" s="161" t="s">
        <v>138</v>
      </c>
      <c r="AA50" s="162" t="s">
        <v>147</v>
      </c>
    </row>
    <row r="51" spans="1:27" ht="14.95" thickBot="1" x14ac:dyDescent="0.3">
      <c r="A51" s="103"/>
      <c r="B51" s="104" t="s">
        <v>67</v>
      </c>
      <c r="C51" s="105">
        <v>2</v>
      </c>
      <c r="D51" s="106" t="s">
        <v>114</v>
      </c>
      <c r="E51" s="151">
        <v>6700</v>
      </c>
      <c r="F51" s="108"/>
      <c r="G51" s="109">
        <f>IF(D51="Add",($F$24+E51)*C51, (IF(D51="Deduct",($F$24-E51)*C51,  (IF(D51="No Charge",$F$24*C51,  (IF(D51="Not Available", "N/A", "")))))))</f>
        <v>318676</v>
      </c>
      <c r="H51" s="107" t="s">
        <v>119</v>
      </c>
      <c r="I51" s="110" t="s">
        <v>120</v>
      </c>
      <c r="J51" s="103"/>
      <c r="K51" s="104" t="s">
        <v>67</v>
      </c>
      <c r="L51" s="105">
        <v>2</v>
      </c>
      <c r="M51" s="106" t="s">
        <v>114</v>
      </c>
      <c r="N51" s="107">
        <v>8201</v>
      </c>
      <c r="O51" s="108"/>
      <c r="P51" s="109">
        <f>IF(M51="Add",($F$24+N51)*L51, (IF(M51="Deduct",($F$24-N51)*L51,  (IF(M51="No Charge",$F$24*L51,  (IF(M51="Not Available", "N/A", "")))))))</f>
        <v>321678</v>
      </c>
      <c r="Q51" s="107" t="s">
        <v>119</v>
      </c>
      <c r="R51" s="110" t="s">
        <v>132</v>
      </c>
      <c r="S51" s="103"/>
      <c r="T51" s="104" t="s">
        <v>67</v>
      </c>
      <c r="U51" s="105">
        <v>2</v>
      </c>
      <c r="V51" s="106" t="s">
        <v>114</v>
      </c>
      <c r="W51" s="107">
        <v>7895</v>
      </c>
      <c r="X51" s="108"/>
      <c r="Y51" s="109">
        <f>IF(V51="Add",($F$24+W51)*U51, (IF(V51="Deduct",($F$24-W51)*U51,  (IF(V51="No Charge",$F$24*U51,  (IF(V51="Not Available", "N/A", "")))))))</f>
        <v>321066</v>
      </c>
      <c r="Z51" s="163" t="s">
        <v>119</v>
      </c>
      <c r="AA51" s="164" t="s">
        <v>140</v>
      </c>
    </row>
    <row r="52" spans="1:27" ht="14.95" thickBot="1" x14ac:dyDescent="0.3">
      <c r="A52" s="111">
        <v>7</v>
      </c>
      <c r="B52" s="104" t="s">
        <v>68</v>
      </c>
      <c r="C52" s="105">
        <v>1</v>
      </c>
      <c r="D52" s="106" t="s">
        <v>114</v>
      </c>
      <c r="E52" s="151">
        <v>9574</v>
      </c>
      <c r="F52" s="108"/>
      <c r="G52" s="109">
        <f>IF(D52="Add",($F$24+E52)*C52, (IF(D52="Deduct",($F$24-E52)*C52,  (IF(D52="No Charge",$F$24*C52,  (IF(D52="Not Available", "N/A", "")))))))</f>
        <v>162212</v>
      </c>
      <c r="H52" s="107" t="s">
        <v>119</v>
      </c>
      <c r="I52" s="110" t="s">
        <v>120</v>
      </c>
      <c r="J52" s="111">
        <v>7</v>
      </c>
      <c r="K52" s="104" t="s">
        <v>68</v>
      </c>
      <c r="L52" s="105">
        <v>1</v>
      </c>
      <c r="M52" s="106" t="s">
        <v>114</v>
      </c>
      <c r="N52" s="107">
        <v>12229</v>
      </c>
      <c r="O52" s="108"/>
      <c r="P52" s="109">
        <f>IF(M52="Add",($F$24+N52)*L52, (IF(M52="Deduct",($F$24-N52)*L52,  (IF(M52="No Charge",$F$24*L52,  (IF(M52="Not Available", "N/A", "")))))))</f>
        <v>164867</v>
      </c>
      <c r="Q52" s="107" t="s">
        <v>119</v>
      </c>
      <c r="R52" s="110" t="s">
        <v>132</v>
      </c>
      <c r="S52" s="111">
        <v>7</v>
      </c>
      <c r="T52" s="104" t="s">
        <v>68</v>
      </c>
      <c r="U52" s="105">
        <v>1</v>
      </c>
      <c r="V52" s="106" t="s">
        <v>114</v>
      </c>
      <c r="W52" s="107">
        <v>10543</v>
      </c>
      <c r="X52" s="108"/>
      <c r="Y52" s="109">
        <f>IF(V52="Add",($F$24+W52)*U52, (IF(V52="Deduct",($F$24-W52)*U52,  (IF(V52="No Charge",$F$24*U52,  (IF(V52="Not Available", "N/A", "")))))))</f>
        <v>163181</v>
      </c>
      <c r="Z52" s="163" t="s">
        <v>141</v>
      </c>
      <c r="AA52" s="164" t="s">
        <v>148</v>
      </c>
    </row>
    <row r="53" spans="1:27" ht="14.95" thickBot="1" x14ac:dyDescent="0.3">
      <c r="A53" s="103"/>
      <c r="B53" s="104" t="s">
        <v>69</v>
      </c>
      <c r="C53" s="105">
        <v>1</v>
      </c>
      <c r="D53" s="106" t="s">
        <v>116</v>
      </c>
      <c r="E53" s="151">
        <v>7500</v>
      </c>
      <c r="F53" s="108"/>
      <c r="G53" s="109">
        <f>IF(D53="Add",($F$24+E53)*C53, (IF(D53="Deduct",($F$24-E53)*C53,  (IF(D53="No Charge",$F$24*C53,  (IF(D53="Not Available", "N/A", "")))))))</f>
        <v>145138</v>
      </c>
      <c r="H53" s="108"/>
      <c r="I53" s="112"/>
      <c r="J53" s="103"/>
      <c r="K53" s="104" t="s">
        <v>69</v>
      </c>
      <c r="L53" s="105">
        <v>1</v>
      </c>
      <c r="M53" s="106" t="s">
        <v>116</v>
      </c>
      <c r="N53" s="107">
        <v>6000</v>
      </c>
      <c r="O53" s="108"/>
      <c r="P53" s="109">
        <f>IF(M53="Add",($F$24+N53)*L53, (IF(M53="Deduct",($F$24-N53)*L53,  (IF(M53="No Charge",$F$24*L53,  (IF(M53="Not Available", "N/A", "")))))))</f>
        <v>146638</v>
      </c>
      <c r="Q53" s="108"/>
      <c r="R53" s="112"/>
      <c r="S53" s="103"/>
      <c r="T53" s="104" t="s">
        <v>69</v>
      </c>
      <c r="U53" s="105">
        <v>1</v>
      </c>
      <c r="V53" s="106" t="s">
        <v>116</v>
      </c>
      <c r="W53" s="107">
        <v>13500</v>
      </c>
      <c r="X53" s="108"/>
      <c r="Y53" s="109">
        <f>IF(V53="Add",($F$24+W53)*U53, (IF(V53="Deduct",($F$24-W53)*U53,  (IF(V53="No Charge",$F$24*U53,  (IF(V53="Not Available", "N/A", "")))))))</f>
        <v>139138</v>
      </c>
      <c r="Z53" s="108"/>
      <c r="AA53" s="112"/>
    </row>
    <row r="54" spans="1:27" ht="14.95" thickBot="1" x14ac:dyDescent="0.3">
      <c r="A54" s="103"/>
      <c r="B54" s="104" t="s">
        <v>70</v>
      </c>
      <c r="C54" s="105">
        <v>1</v>
      </c>
      <c r="D54" s="106" t="s">
        <v>114</v>
      </c>
      <c r="E54" s="151">
        <v>550</v>
      </c>
      <c r="F54" s="108"/>
      <c r="G54" s="109">
        <f>IF(D54="Add",($F$12+E54)*C54, (IF(D54="Deduct",($F$12-E54)*C54,  (IF(D54="No Charge",$F$12*C54,  (IF(D54="Not Available", "N/A", "")))))))</f>
        <v>146634</v>
      </c>
      <c r="H54" s="107" t="s">
        <v>121</v>
      </c>
      <c r="I54" s="110" t="s">
        <v>125</v>
      </c>
      <c r="J54" s="103"/>
      <c r="K54" s="104" t="s">
        <v>70</v>
      </c>
      <c r="L54" s="105">
        <v>1</v>
      </c>
      <c r="M54" s="106" t="s">
        <v>114</v>
      </c>
      <c r="N54" s="107">
        <v>600</v>
      </c>
      <c r="O54" s="108"/>
      <c r="P54" s="109">
        <f>IF(M54="Add",($F$12+N54)*L54, (IF(M54="Deduct",($F$12-N54)*L54,  (IF(M54="No Charge",$F$12*L54,  (IF(M54="Not Available", "N/A", "")))))))</f>
        <v>146684</v>
      </c>
      <c r="Q54" s="107"/>
      <c r="R54" s="110"/>
      <c r="S54" s="103"/>
      <c r="T54" s="104" t="s">
        <v>70</v>
      </c>
      <c r="U54" s="105">
        <v>1</v>
      </c>
      <c r="V54" s="106" t="s">
        <v>114</v>
      </c>
      <c r="W54" s="107">
        <v>570</v>
      </c>
      <c r="X54" s="108"/>
      <c r="Y54" s="109">
        <f>IF(V54="Add",($F$12+W54)*U54, (IF(V54="Deduct",($F$12-W54)*U54,  (IF(V54="No Charge",$F$12*U54,  (IF(V54="Not Available", "N/A", "")))))))</f>
        <v>146654</v>
      </c>
      <c r="Z54" s="107" t="s">
        <v>143</v>
      </c>
      <c r="AA54" s="110" t="s">
        <v>144</v>
      </c>
    </row>
    <row r="55" spans="1:27" ht="25.15" thickBot="1" x14ac:dyDescent="0.3">
      <c r="A55" s="103"/>
      <c r="B55" s="104" t="s">
        <v>109</v>
      </c>
      <c r="C55" s="105">
        <v>1</v>
      </c>
      <c r="D55" s="106" t="s">
        <v>113</v>
      </c>
      <c r="E55" s="107" t="s">
        <v>112</v>
      </c>
      <c r="F55" s="108"/>
      <c r="G55" s="109" t="str">
        <f>IF(D55="Add",($F$12+E55)*C55, (IF(D55="Deduct",($F$12-E55)*C55,  (IF(D55="No Charge",$F$12*C55,  (IF(D55="Not Available", "N/A", "")))))))</f>
        <v>N/A</v>
      </c>
      <c r="H55" s="107" t="s">
        <v>124</v>
      </c>
      <c r="I55" s="110" t="s">
        <v>112</v>
      </c>
      <c r="J55" s="103"/>
      <c r="K55" s="104" t="s">
        <v>109</v>
      </c>
      <c r="L55" s="105">
        <v>1</v>
      </c>
      <c r="M55" s="106" t="s">
        <v>113</v>
      </c>
      <c r="N55" s="107"/>
      <c r="O55" s="108"/>
      <c r="P55" s="109" t="str">
        <f>IF(M55="Add",($F$12+N55)*L55, (IF(M55="Deduct",($F$12-N55)*L55,  (IF(M55="No Charge",$F$12*L55,  (IF(M55="Not Available", "N/A", "")))))))</f>
        <v>N/A</v>
      </c>
      <c r="Q55" s="107"/>
      <c r="R55" s="110"/>
      <c r="S55" s="103"/>
      <c r="T55" s="104" t="s">
        <v>109</v>
      </c>
      <c r="U55" s="105">
        <v>1</v>
      </c>
      <c r="V55" s="106" t="s">
        <v>114</v>
      </c>
      <c r="W55" s="107">
        <v>640</v>
      </c>
      <c r="X55" s="108"/>
      <c r="Y55" s="109">
        <f>IF(V55="Add",($F$12+W55)*U55, (IF(V55="Deduct",($F$12-W55)*U55,  (IF(V55="No Charge",$F$12*U55,  (IF(V55="Not Available", "N/A", "")))))))</f>
        <v>146724</v>
      </c>
      <c r="Z55" s="107" t="s">
        <v>143</v>
      </c>
      <c r="AA55" s="110" t="s">
        <v>152</v>
      </c>
    </row>
    <row r="56" spans="1:27" ht="14.95" thickBot="1" x14ac:dyDescent="0.3">
      <c r="A56" s="113"/>
      <c r="B56" s="114" t="s">
        <v>84</v>
      </c>
      <c r="C56" s="115"/>
      <c r="D56" s="115"/>
      <c r="E56" s="115"/>
      <c r="F56" s="115"/>
      <c r="G56" s="116">
        <f>SUM(G50:G55)</f>
        <v>2357760</v>
      </c>
      <c r="H56" s="115"/>
      <c r="I56" s="117"/>
      <c r="J56" s="113"/>
      <c r="K56" s="114" t="s">
        <v>84</v>
      </c>
      <c r="L56" s="115"/>
      <c r="M56" s="115"/>
      <c r="N56" s="115"/>
      <c r="O56" s="115"/>
      <c r="P56" s="116">
        <f>SUM(P50:P55)</f>
        <v>2383127</v>
      </c>
      <c r="Q56" s="115"/>
      <c r="R56" s="117"/>
      <c r="S56" s="113"/>
      <c r="T56" s="114" t="s">
        <v>84</v>
      </c>
      <c r="U56" s="115"/>
      <c r="V56" s="115"/>
      <c r="W56" s="115"/>
      <c r="X56" s="115"/>
      <c r="Y56" s="116">
        <f>SUM(Y50:Y55)</f>
        <v>2512403</v>
      </c>
      <c r="Z56" s="115"/>
      <c r="AA56" s="117"/>
    </row>
    <row r="57" spans="1:27" ht="27.85" thickBot="1" x14ac:dyDescent="0.3">
      <c r="A57" s="95"/>
      <c r="B57" s="122" t="s">
        <v>85</v>
      </c>
      <c r="C57" s="97">
        <v>70</v>
      </c>
      <c r="D57" s="98"/>
      <c r="E57" s="98"/>
      <c r="F57" s="99">
        <v>159890</v>
      </c>
      <c r="G57" s="100">
        <f>C57*F57</f>
        <v>11192300</v>
      </c>
      <c r="H57" s="101" t="s">
        <v>117</v>
      </c>
      <c r="I57" s="102" t="s">
        <v>118</v>
      </c>
      <c r="J57" s="95"/>
      <c r="K57" s="122" t="s">
        <v>85</v>
      </c>
      <c r="L57" s="97">
        <v>70</v>
      </c>
      <c r="M57" s="98"/>
      <c r="N57" s="98"/>
      <c r="O57" s="99">
        <v>163479</v>
      </c>
      <c r="P57" s="100">
        <f>L57*O57</f>
        <v>11443530</v>
      </c>
      <c r="Q57" s="101" t="s">
        <v>130</v>
      </c>
      <c r="R57" s="102" t="s">
        <v>135</v>
      </c>
      <c r="S57" s="95"/>
      <c r="T57" s="122" t="s">
        <v>85</v>
      </c>
      <c r="U57" s="97">
        <v>70</v>
      </c>
      <c r="V57" s="98"/>
      <c r="W57" s="98"/>
      <c r="X57" s="99">
        <v>163740</v>
      </c>
      <c r="Y57" s="100">
        <f>U57*X57</f>
        <v>11461800</v>
      </c>
      <c r="Z57" s="161" t="s">
        <v>138</v>
      </c>
      <c r="AA57" s="162" t="s">
        <v>149</v>
      </c>
    </row>
    <row r="58" spans="1:27" ht="14.95" thickBot="1" x14ac:dyDescent="0.3">
      <c r="A58" s="103"/>
      <c r="B58" s="104" t="s">
        <v>67</v>
      </c>
      <c r="C58" s="105">
        <v>2</v>
      </c>
      <c r="D58" s="106" t="s">
        <v>114</v>
      </c>
      <c r="E58" s="151">
        <v>6700</v>
      </c>
      <c r="F58" s="108"/>
      <c r="G58" s="109">
        <f>IF(D58="Add",($F$30+E58)*C58, (IF(D58="Deduct",($F$30-E58)*C58,  (IF(D58="No Charge",$F$30*C58,  (IF(D58="Not Available", "N/A", "")))))))</f>
        <v>321998</v>
      </c>
      <c r="H58" s="107" t="s">
        <v>119</v>
      </c>
      <c r="I58" s="110" t="s">
        <v>120</v>
      </c>
      <c r="J58" s="103"/>
      <c r="K58" s="104" t="s">
        <v>67</v>
      </c>
      <c r="L58" s="105">
        <v>2</v>
      </c>
      <c r="M58" s="106" t="s">
        <v>114</v>
      </c>
      <c r="N58" s="107">
        <v>9200</v>
      </c>
      <c r="O58" s="108"/>
      <c r="P58" s="109">
        <f>IF(M58="Add",($F$30+N58)*L58, (IF(M58="Deduct",($F$30-N58)*L58,  (IF(M58="No Charge",$F$30*L58,  (IF(M58="Not Available", "N/A", "")))))))</f>
        <v>326998</v>
      </c>
      <c r="Q58" s="107" t="s">
        <v>119</v>
      </c>
      <c r="R58" s="110" t="s">
        <v>132</v>
      </c>
      <c r="S58" s="103"/>
      <c r="T58" s="104" t="s">
        <v>67</v>
      </c>
      <c r="U58" s="105">
        <v>2</v>
      </c>
      <c r="V58" s="106" t="s">
        <v>114</v>
      </c>
      <c r="W58" s="107">
        <v>8925</v>
      </c>
      <c r="X58" s="108"/>
      <c r="Y58" s="109">
        <f>IF(V58="Add",($F$30+W58)*U58, (IF(V58="Deduct",($F$30-W58)*U58,  (IF(V58="No Charge",$F$30*U58,  (IF(V58="Not Available", "N/A", "")))))))</f>
        <v>326448</v>
      </c>
      <c r="Z58" s="163" t="s">
        <v>119</v>
      </c>
      <c r="AA58" s="164" t="s">
        <v>140</v>
      </c>
    </row>
    <row r="59" spans="1:27" ht="14.95" thickBot="1" x14ac:dyDescent="0.3">
      <c r="A59" s="111">
        <v>8</v>
      </c>
      <c r="B59" s="104" t="s">
        <v>68</v>
      </c>
      <c r="C59" s="105">
        <v>1</v>
      </c>
      <c r="D59" s="106" t="s">
        <v>114</v>
      </c>
      <c r="E59" s="151">
        <v>9574</v>
      </c>
      <c r="F59" s="108"/>
      <c r="G59" s="109">
        <f>IF(D59="Add",($F$30+E59)*C59, (IF(D59="Deduct",($F$30-E59)*C59,  (IF(D59="No Charge",$F$30*C59,  (IF(D59="Not Available", "N/A", "")))))))</f>
        <v>163873</v>
      </c>
      <c r="H59" s="107" t="s">
        <v>119</v>
      </c>
      <c r="I59" s="110" t="s">
        <v>120</v>
      </c>
      <c r="J59" s="111">
        <v>8</v>
      </c>
      <c r="K59" s="104" t="s">
        <v>68</v>
      </c>
      <c r="L59" s="105">
        <v>1</v>
      </c>
      <c r="M59" s="106" t="s">
        <v>114</v>
      </c>
      <c r="N59" s="107">
        <v>12811</v>
      </c>
      <c r="O59" s="108"/>
      <c r="P59" s="109">
        <f>IF(M59="Add",($F$30+N59)*L59, (IF(M59="Deduct",($F$30-N59)*L59,  (IF(M59="No Charge",$F$30*L59,  (IF(M59="Not Available", "N/A", "")))))))</f>
        <v>167110</v>
      </c>
      <c r="Q59" s="107" t="s">
        <v>119</v>
      </c>
      <c r="R59" s="110" t="s">
        <v>132</v>
      </c>
      <c r="S59" s="111">
        <v>8</v>
      </c>
      <c r="T59" s="104" t="s">
        <v>68</v>
      </c>
      <c r="U59" s="105">
        <v>1</v>
      </c>
      <c r="V59" s="106" t="s">
        <v>114</v>
      </c>
      <c r="W59" s="107">
        <v>12492</v>
      </c>
      <c r="X59" s="108"/>
      <c r="Y59" s="109">
        <f>IF(V59="Add",($F$30+W59)*U59, (IF(V59="Deduct",($F$30-W59)*U59,  (IF(V59="No Charge",$F$30*U59,  (IF(V59="Not Available", "N/A", "")))))))</f>
        <v>166791</v>
      </c>
      <c r="Z59" s="163" t="s">
        <v>141</v>
      </c>
      <c r="AA59" s="164" t="s">
        <v>150</v>
      </c>
    </row>
    <row r="60" spans="1:27" ht="14.95" thickBot="1" x14ac:dyDescent="0.3">
      <c r="A60" s="103"/>
      <c r="B60" s="104" t="s">
        <v>69</v>
      </c>
      <c r="C60" s="105">
        <v>1</v>
      </c>
      <c r="D60" s="106" t="s">
        <v>116</v>
      </c>
      <c r="E60" s="151">
        <v>7500</v>
      </c>
      <c r="F60" s="108"/>
      <c r="G60" s="109">
        <f>IF(D60="Add",($F$30+E60)*C60, (IF(D60="Deduct",($F$30-E60)*C60,  (IF(D60="No Charge",$F$30*C60,  (IF(D60="Not Available", "N/A", "")))))))</f>
        <v>146799</v>
      </c>
      <c r="H60" s="108"/>
      <c r="I60" s="112"/>
      <c r="J60" s="103"/>
      <c r="K60" s="104" t="s">
        <v>69</v>
      </c>
      <c r="L60" s="105">
        <v>1</v>
      </c>
      <c r="M60" s="106" t="s">
        <v>116</v>
      </c>
      <c r="N60" s="107">
        <v>6000</v>
      </c>
      <c r="O60" s="108"/>
      <c r="P60" s="109">
        <f>IF(M60="Add",($F$30+N60)*L60, (IF(M60="Deduct",($F$30-N60)*L60,  (IF(M60="No Charge",$F$30*L60,  (IF(M60="Not Available", "N/A", "")))))))</f>
        <v>148299</v>
      </c>
      <c r="Q60" s="108"/>
      <c r="R60" s="112"/>
      <c r="S60" s="103"/>
      <c r="T60" s="104" t="s">
        <v>69</v>
      </c>
      <c r="U60" s="105">
        <v>1</v>
      </c>
      <c r="V60" s="106" t="s">
        <v>116</v>
      </c>
      <c r="W60" s="107">
        <v>13500</v>
      </c>
      <c r="X60" s="108"/>
      <c r="Y60" s="109">
        <f>IF(V60="Add",($F$30+W60)*U60, (IF(V60="Deduct",($F$30-W60)*U60,  (IF(V60="No Charge",$F$30*U60,  (IF(V60="Not Available", "N/A", "")))))))</f>
        <v>140799</v>
      </c>
      <c r="Z60" s="108"/>
      <c r="AA60" s="112"/>
    </row>
    <row r="61" spans="1:27" ht="14.95" thickBot="1" x14ac:dyDescent="0.3">
      <c r="A61" s="103"/>
      <c r="B61" s="104" t="s">
        <v>70</v>
      </c>
      <c r="C61" s="105">
        <v>1</v>
      </c>
      <c r="D61" s="106" t="s">
        <v>114</v>
      </c>
      <c r="E61" s="151">
        <v>550</v>
      </c>
      <c r="F61" s="108"/>
      <c r="G61" s="109">
        <f>IF(D61="Add",($F$12+E61)*C61, (IF(D61="Deduct",($F$12-E61)*C61,  (IF(D61="No Charge",$F$12*C61,  (IF(D61="Not Available", "N/A", "")))))))</f>
        <v>146634</v>
      </c>
      <c r="H61" s="107" t="s">
        <v>121</v>
      </c>
      <c r="I61" s="110" t="s">
        <v>125</v>
      </c>
      <c r="J61" s="103"/>
      <c r="K61" s="104" t="s">
        <v>70</v>
      </c>
      <c r="L61" s="105">
        <v>1</v>
      </c>
      <c r="M61" s="106" t="s">
        <v>114</v>
      </c>
      <c r="N61" s="107">
        <v>600</v>
      </c>
      <c r="O61" s="108"/>
      <c r="P61" s="109">
        <f>IF(M61="Add",($F$12+N61)*L61, (IF(M61="Deduct",($F$12-N61)*L61,  (IF(M61="No Charge",$F$12*L61,  (IF(M61="Not Available", "N/A", "")))))))</f>
        <v>146684</v>
      </c>
      <c r="Q61" s="107"/>
      <c r="R61" s="110"/>
      <c r="S61" s="103"/>
      <c r="T61" s="104" t="s">
        <v>70</v>
      </c>
      <c r="U61" s="105">
        <v>1</v>
      </c>
      <c r="V61" s="106" t="s">
        <v>114</v>
      </c>
      <c r="W61" s="107">
        <v>570</v>
      </c>
      <c r="X61" s="108"/>
      <c r="Y61" s="109">
        <f>IF(V61="Add",($F$12+W61)*U61, (IF(V61="Deduct",($F$12-W61)*U61,  (IF(V61="No Charge",$F$12*U61,  (IF(V61="Not Available", "N/A", "")))))))</f>
        <v>146654</v>
      </c>
      <c r="Z61" s="107" t="s">
        <v>143</v>
      </c>
      <c r="AA61" s="110" t="s">
        <v>144</v>
      </c>
    </row>
    <row r="62" spans="1:27" ht="25.15" thickBot="1" x14ac:dyDescent="0.3">
      <c r="A62" s="103"/>
      <c r="B62" s="104" t="s">
        <v>109</v>
      </c>
      <c r="C62" s="105">
        <v>1</v>
      </c>
      <c r="D62" s="106" t="s">
        <v>113</v>
      </c>
      <c r="E62" s="107" t="s">
        <v>112</v>
      </c>
      <c r="F62" s="108"/>
      <c r="G62" s="109" t="str">
        <f>IF(D62="Add",($F$12+E62)*C62, (IF(D62="Deduct",($F$12-E62)*C62,  (IF(D62="No Charge",$F$12*C62,  (IF(D62="Not Available", "N/A", "")))))))</f>
        <v>N/A</v>
      </c>
      <c r="H62" s="107" t="s">
        <v>124</v>
      </c>
      <c r="I62" s="110" t="s">
        <v>112</v>
      </c>
      <c r="J62" s="103"/>
      <c r="K62" s="104" t="s">
        <v>109</v>
      </c>
      <c r="L62" s="105">
        <v>1</v>
      </c>
      <c r="M62" s="106" t="s">
        <v>113</v>
      </c>
      <c r="N62" s="107"/>
      <c r="O62" s="108"/>
      <c r="P62" s="109" t="str">
        <f>IF(M62="Add",($F$12+N62)*L62, (IF(M62="Deduct",($F$12-N62)*L62,  (IF(M62="No Charge",$F$12*L62,  (IF(M62="Not Available", "N/A", "")))))))</f>
        <v>N/A</v>
      </c>
      <c r="Q62" s="107"/>
      <c r="R62" s="110"/>
      <c r="S62" s="103"/>
      <c r="T62" s="104" t="s">
        <v>109</v>
      </c>
      <c r="U62" s="105">
        <v>1</v>
      </c>
      <c r="V62" s="106" t="s">
        <v>114</v>
      </c>
      <c r="W62" s="107">
        <v>689</v>
      </c>
      <c r="X62" s="108"/>
      <c r="Y62" s="109">
        <f>IF(V62="Add",($F$12+W62)*U62, (IF(V62="Deduct",($F$12-W62)*U62,  (IF(V62="No Charge",$F$12*U62,  (IF(V62="Not Available", "N/A", "")))))))</f>
        <v>146773</v>
      </c>
      <c r="Z62" s="107" t="s">
        <v>143</v>
      </c>
      <c r="AA62" s="110" t="s">
        <v>152</v>
      </c>
    </row>
    <row r="63" spans="1:27" ht="14.95" thickBot="1" x14ac:dyDescent="0.3">
      <c r="A63" s="113"/>
      <c r="B63" s="114" t="s">
        <v>86</v>
      </c>
      <c r="C63" s="115"/>
      <c r="D63" s="115"/>
      <c r="E63" s="115"/>
      <c r="F63" s="120"/>
      <c r="G63" s="121">
        <f>SUM(G57:G62)</f>
        <v>11971604</v>
      </c>
      <c r="H63" s="115"/>
      <c r="I63" s="117"/>
      <c r="J63" s="113"/>
      <c r="K63" s="114" t="s">
        <v>86</v>
      </c>
      <c r="L63" s="115"/>
      <c r="M63" s="115"/>
      <c r="N63" s="115"/>
      <c r="O63" s="120"/>
      <c r="P63" s="121">
        <f>SUM(P57:P62)</f>
        <v>12232621</v>
      </c>
      <c r="Q63" s="115"/>
      <c r="R63" s="117"/>
      <c r="S63" s="113"/>
      <c r="T63" s="114" t="s">
        <v>86</v>
      </c>
      <c r="U63" s="115"/>
      <c r="V63" s="115"/>
      <c r="W63" s="115"/>
      <c r="X63" s="120"/>
      <c r="Y63" s="121">
        <f>SUM(Y57:Y62)</f>
        <v>12389265</v>
      </c>
      <c r="Z63" s="115"/>
      <c r="AA63" s="117"/>
    </row>
    <row r="64" spans="1:27" ht="16.3" x14ac:dyDescent="0.3">
      <c r="A64" s="123"/>
      <c r="B64" s="124"/>
      <c r="C64" s="123"/>
      <c r="D64" s="123"/>
      <c r="E64" s="123"/>
      <c r="F64" s="130" t="s">
        <v>87</v>
      </c>
      <c r="G64" s="131">
        <f>(G17+G23+G29+G35+G42+G49+G56+G63)</f>
        <v>158530323</v>
      </c>
      <c r="H64" s="123"/>
      <c r="I64" s="123"/>
      <c r="J64" s="123"/>
      <c r="K64" s="124"/>
      <c r="L64" s="123"/>
      <c r="M64" s="123"/>
      <c r="N64" s="123"/>
      <c r="O64" s="130" t="s">
        <v>87</v>
      </c>
      <c r="P64" s="131">
        <f>(P17+P23+P29+P35+P42+P49+P56+P63)</f>
        <v>156703692</v>
      </c>
      <c r="Q64" s="123"/>
      <c r="R64" s="123"/>
      <c r="S64" s="123"/>
      <c r="T64" s="124"/>
      <c r="U64" s="123"/>
      <c r="V64" s="123"/>
      <c r="W64" s="123"/>
      <c r="X64" s="130" t="s">
        <v>87</v>
      </c>
      <c r="Y64" s="131">
        <f>(Y17+Y23+Y29+Y35+Y42+Y49+Y56+Y63)</f>
        <v>156827376</v>
      </c>
      <c r="Z64" s="123"/>
      <c r="AA64" s="123"/>
    </row>
  </sheetData>
  <mergeCells count="2">
    <mergeCell ref="D5:I6"/>
    <mergeCell ref="A6:C6"/>
  </mergeCells>
  <dataValidations count="1">
    <dataValidation type="list" allowBlank="1" showInputMessage="1" showErrorMessage="1" promptTitle="LIST SELECT" prompt="Select from the drop down list the action to be taken with the amount you provide." sqref="D13:D16 D19:D22 D25:D28 D31:D34 D37:D41 D44:D48 D51:D55 D58:D62 M13:M16 M19:M22 M25:M28 M31:M34 M37:M41 M44:M48 M51:M55 M58:M62 V13:V16 V19:V22 V25:V28 V31:V34 V37:V41 V44:V48 V51:V55 V58:V62" xr:uid="{8DF19777-DB10-46AD-AF11-35BA18239E16}">
      <formula1>"ADD, DEDUCT, NO CHARGE, NOT AVAILABLE"</formula1>
    </dataValidation>
  </dataValidations>
  <pageMargins left="0.7" right="0.7" top="0.75" bottom="0.75" header="0.3" footer="0.3"/>
  <pageSetup scale="63" fitToHeight="0"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9B12-69A5-4920-8166-B144D4A1895A}">
  <dimension ref="A1:AA64"/>
  <sheetViews>
    <sheetView tabSelected="1" workbookViewId="0">
      <selection activeCell="O58" sqref="O58"/>
    </sheetView>
  </sheetViews>
  <sheetFormatPr defaultRowHeight="14.3" x14ac:dyDescent="0.25"/>
  <cols>
    <col min="1" max="1" width="20" bestFit="1" customWidth="1"/>
    <col min="2" max="2" width="48.5" bestFit="1" customWidth="1"/>
    <col min="4" max="4" width="11.75" customWidth="1"/>
    <col min="5" max="5" width="17.5" customWidth="1"/>
    <col min="6" max="6" width="20.75" customWidth="1"/>
    <col min="7" max="7" width="19.75" customWidth="1"/>
    <col min="8" max="8" width="21.25" customWidth="1"/>
    <col min="9" max="9" width="23.75" customWidth="1"/>
    <col min="10" max="10" width="6.125" bestFit="1" customWidth="1"/>
    <col min="11" max="11" width="44.5" bestFit="1" customWidth="1"/>
    <col min="12" max="12" width="7.875" bestFit="1" customWidth="1"/>
    <col min="13" max="13" width="7.25" bestFit="1" customWidth="1"/>
    <col min="15" max="15" width="12" bestFit="1" customWidth="1"/>
    <col min="16" max="16" width="20" customWidth="1"/>
    <col min="17" max="17" width="8.5" bestFit="1" customWidth="1"/>
    <col min="18" max="18" width="16.125" bestFit="1" customWidth="1"/>
    <col min="19" max="19" width="6.25" bestFit="1" customWidth="1"/>
    <col min="20" max="20" width="47.25" bestFit="1" customWidth="1"/>
    <col min="21" max="21" width="8.5" bestFit="1" customWidth="1"/>
    <col min="22" max="23" width="7.75" bestFit="1" customWidth="1"/>
    <col min="24" max="24" width="12.625" bestFit="1" customWidth="1"/>
    <col min="25" max="25" width="18.25" bestFit="1" customWidth="1"/>
    <col min="26" max="26" width="17" bestFit="1" customWidth="1"/>
    <col min="27" max="27" width="22.625" bestFit="1" customWidth="1"/>
  </cols>
  <sheetData>
    <row r="1" spans="1:27" x14ac:dyDescent="0.25">
      <c r="A1" s="12" t="s">
        <v>0</v>
      </c>
      <c r="B1" s="132" t="s">
        <v>88</v>
      </c>
      <c r="C1" s="13"/>
      <c r="D1" s="13"/>
      <c r="E1" s="13"/>
      <c r="F1" s="13"/>
      <c r="G1" s="13"/>
      <c r="H1" s="13"/>
      <c r="I1" s="14"/>
    </row>
    <row r="2" spans="1:27" x14ac:dyDescent="0.25">
      <c r="A2" s="15" t="s">
        <v>1</v>
      </c>
      <c r="B2" s="16"/>
      <c r="C2" s="16"/>
      <c r="D2" s="16"/>
      <c r="E2" s="16"/>
      <c r="F2" s="16"/>
      <c r="G2" s="16"/>
      <c r="H2" s="16"/>
      <c r="I2" s="17"/>
    </row>
    <row r="3" spans="1:27" x14ac:dyDescent="0.25">
      <c r="A3" s="18" t="s">
        <v>105</v>
      </c>
      <c r="B3" s="19"/>
      <c r="C3" s="19"/>
      <c r="D3" s="16"/>
      <c r="E3" s="16"/>
      <c r="F3" s="16"/>
      <c r="G3" s="16"/>
      <c r="H3" s="16"/>
      <c r="I3" s="17"/>
    </row>
    <row r="4" spans="1:27" x14ac:dyDescent="0.25">
      <c r="A4" s="15"/>
      <c r="B4" s="16"/>
      <c r="C4" s="16"/>
      <c r="D4" s="16"/>
      <c r="E4" s="16"/>
      <c r="F4" s="16"/>
      <c r="G4" s="16"/>
      <c r="H4" s="16"/>
      <c r="I4" s="17"/>
    </row>
    <row r="5" spans="1:27" x14ac:dyDescent="0.25">
      <c r="A5" s="15"/>
      <c r="B5" s="16"/>
      <c r="C5" s="16"/>
      <c r="D5" s="16"/>
      <c r="E5" s="16"/>
      <c r="F5" s="16"/>
      <c r="G5" s="16"/>
      <c r="H5" s="16"/>
      <c r="I5" s="17"/>
    </row>
    <row r="6" spans="1:27" x14ac:dyDescent="0.25">
      <c r="A6" s="20" t="s">
        <v>2</v>
      </c>
      <c r="B6" s="16"/>
      <c r="C6" s="16"/>
      <c r="D6" s="16"/>
      <c r="E6" s="16"/>
      <c r="F6" s="16"/>
      <c r="G6" s="16"/>
      <c r="H6" s="16"/>
      <c r="I6" s="17"/>
    </row>
    <row r="7" spans="1:27" x14ac:dyDescent="0.25">
      <c r="A7" s="15"/>
      <c r="B7" s="16"/>
      <c r="C7" s="16"/>
      <c r="D7" s="16"/>
      <c r="E7" s="16"/>
      <c r="F7" s="16"/>
      <c r="G7" s="16"/>
      <c r="H7" s="16"/>
      <c r="I7" s="17"/>
    </row>
    <row r="8" spans="1:27" x14ac:dyDescent="0.25">
      <c r="A8" s="15" t="s">
        <v>3</v>
      </c>
      <c r="B8" s="21" t="s">
        <v>127</v>
      </c>
      <c r="C8" s="16"/>
      <c r="D8" s="16"/>
      <c r="E8" s="16"/>
      <c r="F8" s="16"/>
      <c r="G8" s="16"/>
      <c r="H8" s="16"/>
      <c r="I8" s="17"/>
    </row>
    <row r="9" spans="1:27" x14ac:dyDescent="0.25">
      <c r="A9" s="15"/>
      <c r="B9" s="16"/>
      <c r="C9" s="16"/>
      <c r="D9" s="16"/>
      <c r="E9" s="16"/>
      <c r="F9" s="16"/>
      <c r="G9" s="16"/>
      <c r="H9" s="16"/>
      <c r="I9" s="17"/>
      <c r="J9" s="158" t="s">
        <v>136</v>
      </c>
      <c r="K9" s="158"/>
      <c r="L9" s="158"/>
      <c r="M9" s="158"/>
      <c r="N9" s="158"/>
      <c r="S9" s="158" t="s">
        <v>154</v>
      </c>
      <c r="T9" s="158"/>
      <c r="U9" s="158"/>
    </row>
    <row r="10" spans="1:27" x14ac:dyDescent="0.25">
      <c r="A10" s="22"/>
      <c r="B10" s="23"/>
      <c r="C10" s="23"/>
      <c r="D10" s="23"/>
      <c r="E10" s="23"/>
      <c r="F10" s="23"/>
      <c r="G10" s="23"/>
      <c r="H10" s="23"/>
      <c r="I10" s="24"/>
    </row>
    <row r="11" spans="1:27" ht="68.599999999999994" thickBot="1" x14ac:dyDescent="0.3">
      <c r="A11" s="133" t="s">
        <v>4</v>
      </c>
      <c r="B11" s="134" t="s">
        <v>59</v>
      </c>
      <c r="C11" s="134" t="s">
        <v>60</v>
      </c>
      <c r="D11" s="135" t="s">
        <v>34</v>
      </c>
      <c r="E11" s="135" t="s">
        <v>61</v>
      </c>
      <c r="F11" s="135" t="s">
        <v>62</v>
      </c>
      <c r="G11" s="135" t="s">
        <v>63</v>
      </c>
      <c r="H11" s="135" t="s">
        <v>64</v>
      </c>
      <c r="I11" s="136" t="s">
        <v>65</v>
      </c>
      <c r="J11" s="133" t="s">
        <v>4</v>
      </c>
      <c r="K11" s="134" t="s">
        <v>59</v>
      </c>
      <c r="L11" s="134" t="s">
        <v>60</v>
      </c>
      <c r="M11" s="135" t="s">
        <v>34</v>
      </c>
      <c r="N11" s="135" t="s">
        <v>61</v>
      </c>
      <c r="O11" s="135" t="s">
        <v>62</v>
      </c>
      <c r="P11" s="135" t="s">
        <v>63</v>
      </c>
      <c r="Q11" s="135" t="s">
        <v>64</v>
      </c>
      <c r="R11" s="136" t="s">
        <v>65</v>
      </c>
      <c r="S11" s="133" t="s">
        <v>4</v>
      </c>
      <c r="T11" s="134" t="s">
        <v>59</v>
      </c>
      <c r="U11" s="134" t="s">
        <v>60</v>
      </c>
      <c r="V11" s="135" t="s">
        <v>34</v>
      </c>
      <c r="W11" s="135" t="s">
        <v>61</v>
      </c>
      <c r="X11" s="135" t="s">
        <v>62</v>
      </c>
      <c r="Y11" s="135" t="s">
        <v>63</v>
      </c>
      <c r="Z11" s="135" t="s">
        <v>64</v>
      </c>
      <c r="AA11" s="136" t="s">
        <v>65</v>
      </c>
    </row>
    <row r="12" spans="1:27" ht="14.95" thickBot="1" x14ac:dyDescent="0.3">
      <c r="A12" s="25"/>
      <c r="B12" s="26" t="s">
        <v>66</v>
      </c>
      <c r="C12" s="27">
        <v>1</v>
      </c>
      <c r="D12" s="28"/>
      <c r="E12" s="28"/>
      <c r="F12" s="152">
        <v>139793</v>
      </c>
      <c r="G12" s="29">
        <f>C12*F12</f>
        <v>139793</v>
      </c>
      <c r="H12" s="30" t="s">
        <v>117</v>
      </c>
      <c r="I12" s="31" t="s">
        <v>118</v>
      </c>
      <c r="J12" s="25"/>
      <c r="K12" s="26" t="s">
        <v>66</v>
      </c>
      <c r="L12" s="27">
        <v>1</v>
      </c>
      <c r="M12" s="28"/>
      <c r="N12" s="28"/>
      <c r="O12" s="159">
        <v>144075</v>
      </c>
      <c r="P12" s="29">
        <f>L12*O12</f>
        <v>144075</v>
      </c>
      <c r="Q12" s="101" t="s">
        <v>130</v>
      </c>
      <c r="R12" s="102" t="s">
        <v>131</v>
      </c>
      <c r="S12" s="25"/>
      <c r="T12" s="26" t="s">
        <v>66</v>
      </c>
      <c r="U12" s="27">
        <v>1</v>
      </c>
      <c r="V12" s="28"/>
      <c r="W12" s="28"/>
      <c r="X12" s="159">
        <v>142358</v>
      </c>
      <c r="Y12" s="29">
        <f>U12*X12</f>
        <v>142358</v>
      </c>
      <c r="Z12" s="161" t="s">
        <v>138</v>
      </c>
      <c r="AA12" s="162" t="s">
        <v>139</v>
      </c>
    </row>
    <row r="13" spans="1:27" ht="25.15" thickBot="1" x14ac:dyDescent="0.3">
      <c r="A13" s="32"/>
      <c r="B13" s="33" t="s">
        <v>67</v>
      </c>
      <c r="C13" s="34">
        <v>1</v>
      </c>
      <c r="D13" s="35" t="s">
        <v>114</v>
      </c>
      <c r="E13" s="153">
        <v>6700</v>
      </c>
      <c r="F13" s="37"/>
      <c r="G13" s="38">
        <f>IF(D13="Add",($F$12+E13)*C13, (IF(D13="Deduct",($F$12-E13)*C13,  (IF(D13="No Charge",$F$12*C13,  (IF(D13="Not Available", "N/A", "")))))))</f>
        <v>146493</v>
      </c>
      <c r="H13" s="36" t="s">
        <v>119</v>
      </c>
      <c r="I13" s="39" t="s">
        <v>120</v>
      </c>
      <c r="J13" s="32"/>
      <c r="K13" s="33" t="s">
        <v>67</v>
      </c>
      <c r="L13" s="34">
        <v>1</v>
      </c>
      <c r="M13" s="35" t="s">
        <v>113</v>
      </c>
      <c r="N13" s="36"/>
      <c r="O13" s="37"/>
      <c r="P13" s="38" t="str">
        <f>IF(M13="Add",($F$12+N13)*L13, (IF(M13="Deduct",($F$12-N13)*L13,  (IF(M13="No Charge",$F$12*L13,  (IF(M13="Not Available", "N/A", "")))))))</f>
        <v>N/A</v>
      </c>
      <c r="Q13" s="107"/>
      <c r="R13" s="110"/>
      <c r="S13" s="32"/>
      <c r="T13" s="33" t="s">
        <v>67</v>
      </c>
      <c r="U13" s="34">
        <v>1</v>
      </c>
      <c r="V13" s="35" t="s">
        <v>114</v>
      </c>
      <c r="W13" s="36">
        <v>7948</v>
      </c>
      <c r="X13" s="37"/>
      <c r="Y13" s="38">
        <f>IF(V13="Add",($F$12+W13)*U13, (IF(V13="Deduct",($F$12-W13)*U13,  (IF(V13="No Charge",$F$12*U13,  (IF(V13="Not Available", "N/A", "")))))))</f>
        <v>147741</v>
      </c>
      <c r="Z13" s="163" t="s">
        <v>119</v>
      </c>
      <c r="AA13" s="164" t="s">
        <v>140</v>
      </c>
    </row>
    <row r="14" spans="1:27" ht="14.95" thickBot="1" x14ac:dyDescent="0.3">
      <c r="A14" s="40">
        <v>9</v>
      </c>
      <c r="B14" s="33" t="s">
        <v>68</v>
      </c>
      <c r="C14" s="34">
        <v>1</v>
      </c>
      <c r="D14" s="35" t="s">
        <v>114</v>
      </c>
      <c r="E14" s="153">
        <v>9574</v>
      </c>
      <c r="F14" s="37"/>
      <c r="G14" s="38">
        <f>IF(D14="Add",($F$12+E14)*C14, (IF(D14="Deduct",($F$12-E14)*C14,  (IF(D14="No Charge",$F$12*C14,  (IF(D14="Not Available", "N/A", "")))))))</f>
        <v>149367</v>
      </c>
      <c r="H14" s="36" t="s">
        <v>119</v>
      </c>
      <c r="I14" s="39" t="s">
        <v>120</v>
      </c>
      <c r="J14" s="40">
        <v>9</v>
      </c>
      <c r="K14" s="33" t="s">
        <v>68</v>
      </c>
      <c r="L14" s="34">
        <v>1</v>
      </c>
      <c r="M14" s="35" t="s">
        <v>114</v>
      </c>
      <c r="N14" s="36">
        <v>13232</v>
      </c>
      <c r="O14" s="37"/>
      <c r="P14" s="38">
        <f>IF(M14="Add",($F$12+N14)*L14, (IF(M14="Deduct",($F$12-N14)*L14,  (IF(M14="No Charge",$F$12*L14,  (IF(M14="Not Available", "N/A", "")))))))</f>
        <v>153025</v>
      </c>
      <c r="Q14" s="107" t="s">
        <v>119</v>
      </c>
      <c r="R14" s="110" t="s">
        <v>132</v>
      </c>
      <c r="S14" s="40">
        <v>9</v>
      </c>
      <c r="T14" s="33" t="s">
        <v>68</v>
      </c>
      <c r="U14" s="34">
        <v>1</v>
      </c>
      <c r="V14" s="35" t="s">
        <v>114</v>
      </c>
      <c r="W14" s="36">
        <v>10347</v>
      </c>
      <c r="X14" s="37"/>
      <c r="Y14" s="38">
        <f>IF(V14="Add",($F$12+W14)*U14, (IF(V14="Deduct",($F$12-W14)*U14,  (IF(V14="No Charge",$F$12*U14,  (IF(V14="Not Available", "N/A", "")))))))</f>
        <v>150140</v>
      </c>
      <c r="Z14" s="163" t="s">
        <v>141</v>
      </c>
      <c r="AA14" s="164" t="s">
        <v>142</v>
      </c>
    </row>
    <row r="15" spans="1:27" ht="14.95" thickBot="1" x14ac:dyDescent="0.3">
      <c r="A15" s="32"/>
      <c r="B15" s="33" t="s">
        <v>69</v>
      </c>
      <c r="C15" s="34">
        <v>1</v>
      </c>
      <c r="D15" s="35" t="s">
        <v>116</v>
      </c>
      <c r="E15" s="153">
        <v>7500</v>
      </c>
      <c r="F15" s="37"/>
      <c r="G15" s="38">
        <f>IF(D15="Add",($F$12+E15)*C15, (IF(D15="Deduct",($F$12-E15)*C15,  (IF(D15="No Charge",$F$12*C15,  (IF(D15="Not Available", "N/A", "")))))))</f>
        <v>132293</v>
      </c>
      <c r="H15" s="37"/>
      <c r="I15" s="41"/>
      <c r="J15" s="32"/>
      <c r="K15" s="33" t="s">
        <v>69</v>
      </c>
      <c r="L15" s="34">
        <v>1</v>
      </c>
      <c r="M15" s="35" t="s">
        <v>116</v>
      </c>
      <c r="N15" s="36">
        <v>6000</v>
      </c>
      <c r="O15" s="37"/>
      <c r="P15" s="38">
        <f>IF(M15="Add",($F$12+N15)*L15, (IF(M15="Deduct",($F$12-N15)*L15,  (IF(M15="No Charge",$F$12*L15,  (IF(M15="Not Available", "N/A", "")))))))</f>
        <v>133793</v>
      </c>
      <c r="Q15" s="108"/>
      <c r="R15" s="112"/>
      <c r="S15" s="32"/>
      <c r="T15" s="33" t="s">
        <v>69</v>
      </c>
      <c r="U15" s="34">
        <v>1</v>
      </c>
      <c r="V15" s="35" t="s">
        <v>116</v>
      </c>
      <c r="W15" s="36">
        <v>13500</v>
      </c>
      <c r="X15" s="37"/>
      <c r="Y15" s="38">
        <f>IF(V15="Add",($F$12+W15)*U15, (IF(V15="Deduct",($F$12-W15)*U15,  (IF(V15="No Charge",$F$12*U15,  (IF(V15="Not Available", "N/A", "")))))))</f>
        <v>126293</v>
      </c>
      <c r="Z15" s="108"/>
      <c r="AA15" s="112"/>
    </row>
    <row r="16" spans="1:27" ht="14.95" thickBot="1" x14ac:dyDescent="0.3">
      <c r="A16" s="32"/>
      <c r="B16" s="33" t="s">
        <v>70</v>
      </c>
      <c r="C16" s="34">
        <v>1</v>
      </c>
      <c r="D16" s="35" t="s">
        <v>114</v>
      </c>
      <c r="E16" s="153">
        <v>550</v>
      </c>
      <c r="F16" s="37"/>
      <c r="G16" s="38">
        <f>IF(D16="Add",($F$12+E16)*C16, (IF(D16="Deduct",($F$12-E16)*C16,  (IF(D16="No Charge",$F$12*C16,  (IF(D16="Not Available", "N/A", "")))))))</f>
        <v>140343</v>
      </c>
      <c r="H16" s="36" t="s">
        <v>121</v>
      </c>
      <c r="I16" s="39" t="s">
        <v>122</v>
      </c>
      <c r="J16" s="32"/>
      <c r="K16" s="33" t="s">
        <v>70</v>
      </c>
      <c r="L16" s="34">
        <v>1</v>
      </c>
      <c r="M16" s="35" t="s">
        <v>114</v>
      </c>
      <c r="N16" s="36">
        <v>500</v>
      </c>
      <c r="O16" s="37"/>
      <c r="P16" s="38">
        <f>IF(M16="Add",($F$12+N16)*L16, (IF(M16="Deduct",($F$12-N16)*L16,  (IF(M16="No Charge",$F$12*L16,  (IF(M16="Not Available", "N/A", "")))))))</f>
        <v>140293</v>
      </c>
      <c r="Q16" s="107"/>
      <c r="R16" s="110"/>
      <c r="S16" s="32"/>
      <c r="T16" s="33" t="s">
        <v>70</v>
      </c>
      <c r="U16" s="34">
        <v>1</v>
      </c>
      <c r="V16" s="35" t="s">
        <v>114</v>
      </c>
      <c r="W16" s="36">
        <v>570</v>
      </c>
      <c r="X16" s="37"/>
      <c r="Y16" s="38">
        <f>IF(V16="Add",($F$12+W16)*U16, (IF(V16="Deduct",($F$12-W16)*U16,  (IF(V16="No Charge",$F$12*U16,  (IF(V16="Not Available", "N/A", "")))))))</f>
        <v>140363</v>
      </c>
      <c r="Z16" s="107" t="s">
        <v>143</v>
      </c>
      <c r="AA16" s="110" t="s">
        <v>144</v>
      </c>
    </row>
    <row r="17" spans="1:27" ht="14.95" thickBot="1" x14ac:dyDescent="0.3">
      <c r="A17" s="42"/>
      <c r="B17" s="43" t="s">
        <v>89</v>
      </c>
      <c r="C17" s="44"/>
      <c r="D17" s="44"/>
      <c r="E17" s="44"/>
      <c r="F17" s="44"/>
      <c r="G17" s="45">
        <f>SUM(G12:G16)</f>
        <v>708289</v>
      </c>
      <c r="H17" s="44"/>
      <c r="I17" s="46"/>
      <c r="J17" s="42"/>
      <c r="K17" s="43" t="s">
        <v>89</v>
      </c>
      <c r="L17" s="44"/>
      <c r="M17" s="44"/>
      <c r="N17" s="44"/>
      <c r="O17" s="44"/>
      <c r="P17" s="45">
        <f>SUM(P12:P16)</f>
        <v>571186</v>
      </c>
      <c r="Q17" s="115"/>
      <c r="R17" s="117"/>
      <c r="S17" s="42"/>
      <c r="T17" s="43" t="s">
        <v>89</v>
      </c>
      <c r="U17" s="44"/>
      <c r="V17" s="44"/>
      <c r="W17" s="44"/>
      <c r="X17" s="44"/>
      <c r="Y17" s="45">
        <f>SUM(Y12:Y16)</f>
        <v>706895</v>
      </c>
      <c r="Z17" s="115"/>
      <c r="AA17" s="117"/>
    </row>
    <row r="18" spans="1:27" ht="14.95" thickBot="1" x14ac:dyDescent="0.3">
      <c r="A18" s="25"/>
      <c r="B18" s="26" t="s">
        <v>72</v>
      </c>
      <c r="C18" s="27">
        <v>1</v>
      </c>
      <c r="D18" s="28"/>
      <c r="E18" s="28"/>
      <c r="F18" s="152">
        <v>142679</v>
      </c>
      <c r="G18" s="29">
        <f>C18*F18</f>
        <v>142679</v>
      </c>
      <c r="H18" s="30" t="s">
        <v>117</v>
      </c>
      <c r="I18" s="31" t="s">
        <v>118</v>
      </c>
      <c r="J18" s="25"/>
      <c r="K18" s="26" t="s">
        <v>72</v>
      </c>
      <c r="L18" s="27">
        <v>1</v>
      </c>
      <c r="M18" s="28"/>
      <c r="N18" s="28"/>
      <c r="O18" s="159">
        <v>146705</v>
      </c>
      <c r="P18" s="29">
        <f>L18*O18</f>
        <v>146705</v>
      </c>
      <c r="Q18" s="101" t="s">
        <v>130</v>
      </c>
      <c r="R18" s="102" t="s">
        <v>133</v>
      </c>
      <c r="S18" s="25"/>
      <c r="T18" s="26" t="s">
        <v>72</v>
      </c>
      <c r="U18" s="27">
        <v>1</v>
      </c>
      <c r="V18" s="28"/>
      <c r="W18" s="28"/>
      <c r="X18" s="159">
        <v>144126</v>
      </c>
      <c r="Y18" s="29">
        <f>U18*X18</f>
        <v>144126</v>
      </c>
      <c r="Z18" s="161" t="s">
        <v>138</v>
      </c>
      <c r="AA18" s="162" t="s">
        <v>145</v>
      </c>
    </row>
    <row r="19" spans="1:27" ht="14.95" thickBot="1" x14ac:dyDescent="0.3">
      <c r="A19" s="32"/>
      <c r="B19" s="33" t="s">
        <v>67</v>
      </c>
      <c r="C19" s="34">
        <v>1</v>
      </c>
      <c r="D19" s="35" t="s">
        <v>114</v>
      </c>
      <c r="E19" s="153">
        <v>6700</v>
      </c>
      <c r="F19" s="37"/>
      <c r="G19" s="38">
        <f>IF(D19="Add",($F$18+E19)*C19, (IF(D19="Deduct",($F$18-E19)*C19,  (IF(D19="No Charge",$F$18*C19,  (IF(D19="Not Available", "N/A", "")))))))</f>
        <v>149379</v>
      </c>
      <c r="H19" s="36" t="s">
        <v>119</v>
      </c>
      <c r="I19" s="39" t="s">
        <v>120</v>
      </c>
      <c r="J19" s="32"/>
      <c r="K19" s="33" t="s">
        <v>67</v>
      </c>
      <c r="L19" s="34">
        <v>1</v>
      </c>
      <c r="M19" s="35" t="s">
        <v>114</v>
      </c>
      <c r="N19" s="107">
        <v>9506</v>
      </c>
      <c r="O19" s="37"/>
      <c r="P19" s="38">
        <f>IF(M19="Add",($F$18+N19)*L19, (IF(M19="Deduct",($F$18-N19)*L19,  (IF(M19="No Charge",$F$18*L19,  (IF(M19="Not Available", "N/A", "")))))))</f>
        <v>152185</v>
      </c>
      <c r="Q19" s="107" t="s">
        <v>119</v>
      </c>
      <c r="R19" s="110" t="s">
        <v>132</v>
      </c>
      <c r="S19" s="32"/>
      <c r="T19" s="33" t="s">
        <v>67</v>
      </c>
      <c r="U19" s="34">
        <v>1</v>
      </c>
      <c r="V19" s="35" t="s">
        <v>114</v>
      </c>
      <c r="W19" s="36">
        <v>7975</v>
      </c>
      <c r="X19" s="37"/>
      <c r="Y19" s="38">
        <f>IF(V19="Add",($F$18+W19)*U19, (IF(V19="Deduct",($F$18-W19)*U19,  (IF(V19="No Charge",$F$18*U19,  (IF(V19="Not Available", "N/A", "")))))))</f>
        <v>150654</v>
      </c>
      <c r="Z19" s="163" t="s">
        <v>119</v>
      </c>
      <c r="AA19" s="164" t="s">
        <v>140</v>
      </c>
    </row>
    <row r="20" spans="1:27" ht="14.95" thickBot="1" x14ac:dyDescent="0.3">
      <c r="A20" s="40">
        <v>10</v>
      </c>
      <c r="B20" s="33" t="s">
        <v>68</v>
      </c>
      <c r="C20" s="34">
        <v>1</v>
      </c>
      <c r="D20" s="35" t="s">
        <v>114</v>
      </c>
      <c r="E20" s="153">
        <v>9574</v>
      </c>
      <c r="F20" s="37"/>
      <c r="G20" s="38">
        <f>IF(D20="Add",($F$18+E20)*C20, (IF(D20="Deduct",($F$18-E20)*C20,  (IF(D20="No Charge",$F$18*C20,  (IF(D20="Not Available", "N/A", "")))))))</f>
        <v>152253</v>
      </c>
      <c r="H20" s="36" t="s">
        <v>119</v>
      </c>
      <c r="I20" s="39" t="s">
        <v>120</v>
      </c>
      <c r="J20" s="40">
        <v>10</v>
      </c>
      <c r="K20" s="33" t="s">
        <v>68</v>
      </c>
      <c r="L20" s="34">
        <v>1</v>
      </c>
      <c r="M20" s="35" t="s">
        <v>114</v>
      </c>
      <c r="N20" s="107">
        <v>13154</v>
      </c>
      <c r="O20" s="37"/>
      <c r="P20" s="38">
        <f>IF(M20="Add",($F$18+N20)*L20, (IF(M20="Deduct",($F$18-N20)*L20,  (IF(M20="No Charge",$F$18*L20,  (IF(M20="Not Available", "N/A", "")))))))</f>
        <v>155833</v>
      </c>
      <c r="Q20" s="107" t="s">
        <v>119</v>
      </c>
      <c r="R20" s="110" t="s">
        <v>132</v>
      </c>
      <c r="S20" s="40">
        <v>10</v>
      </c>
      <c r="T20" s="33" t="s">
        <v>68</v>
      </c>
      <c r="U20" s="34">
        <v>1</v>
      </c>
      <c r="V20" s="35" t="s">
        <v>114</v>
      </c>
      <c r="W20" s="36">
        <v>10775</v>
      </c>
      <c r="X20" s="37"/>
      <c r="Y20" s="38">
        <f>IF(V20="Add",($F$18+W20)*U20, (IF(V20="Deduct",($F$18-W20)*U20,  (IF(V20="No Charge",$F$18*U20,  (IF(V20="Not Available", "N/A", "")))))))</f>
        <v>153454</v>
      </c>
      <c r="Z20" s="163" t="s">
        <v>141</v>
      </c>
      <c r="AA20" s="164" t="s">
        <v>146</v>
      </c>
    </row>
    <row r="21" spans="1:27" ht="14.95" thickBot="1" x14ac:dyDescent="0.3">
      <c r="A21" s="32"/>
      <c r="B21" s="33" t="s">
        <v>69</v>
      </c>
      <c r="C21" s="34">
        <v>1</v>
      </c>
      <c r="D21" s="35" t="s">
        <v>116</v>
      </c>
      <c r="E21" s="153">
        <v>7500</v>
      </c>
      <c r="F21" s="37"/>
      <c r="G21" s="38">
        <f>IF(D21="Add",($F$18+E21)*C21, (IF(D21="Deduct",($F$18-E21)*C21,  (IF(D21="No Charge",$F$18*C21,  (IF(D21="Not Available", "N/A", "")))))))</f>
        <v>135179</v>
      </c>
      <c r="H21" s="47"/>
      <c r="I21" s="48"/>
      <c r="J21" s="32"/>
      <c r="K21" s="33" t="s">
        <v>69</v>
      </c>
      <c r="L21" s="34">
        <v>1</v>
      </c>
      <c r="M21" s="35" t="s">
        <v>116</v>
      </c>
      <c r="N21" s="36">
        <v>6000</v>
      </c>
      <c r="O21" s="37"/>
      <c r="P21" s="38">
        <f>IF(M21="Add",($F$18+N21)*L21, (IF(M21="Deduct",($F$18-N21)*L21,  (IF(M21="No Charge",$F$18*L21,  (IF(M21="Not Available", "N/A", "")))))))</f>
        <v>136679</v>
      </c>
      <c r="Q21" s="118"/>
      <c r="R21" s="119"/>
      <c r="S21" s="32"/>
      <c r="T21" s="33" t="s">
        <v>69</v>
      </c>
      <c r="U21" s="34">
        <v>1</v>
      </c>
      <c r="V21" s="35" t="s">
        <v>116</v>
      </c>
      <c r="W21" s="36">
        <v>13500</v>
      </c>
      <c r="X21" s="37"/>
      <c r="Y21" s="38">
        <f>IF(V21="Add",($F$18+W21)*U21, (IF(V21="Deduct",($F$18-W21)*U21,  (IF(V21="No Charge",$F$18*U21,  (IF(V21="Not Available", "N/A", "")))))))</f>
        <v>129179</v>
      </c>
      <c r="Z21" s="118"/>
      <c r="AA21" s="119"/>
    </row>
    <row r="22" spans="1:27" ht="14.95" thickBot="1" x14ac:dyDescent="0.3">
      <c r="A22" s="32"/>
      <c r="B22" s="33" t="s">
        <v>70</v>
      </c>
      <c r="C22" s="34">
        <v>1</v>
      </c>
      <c r="D22" s="35" t="s">
        <v>114</v>
      </c>
      <c r="E22" s="153">
        <v>550</v>
      </c>
      <c r="F22" s="37"/>
      <c r="G22" s="38">
        <f>IF(D22="Add",($F$18+E22)*C22, (IF(D22="Deduct",($F$18-E22)*C22,  (IF(D22="No Charge",$F$18*C22,  (IF(D22="Not Available", "N/A", "")))))))</f>
        <v>143229</v>
      </c>
      <c r="H22" s="36" t="s">
        <v>121</v>
      </c>
      <c r="I22" s="39" t="s">
        <v>122</v>
      </c>
      <c r="J22" s="32"/>
      <c r="K22" s="33" t="s">
        <v>70</v>
      </c>
      <c r="L22" s="34">
        <v>1</v>
      </c>
      <c r="M22" s="35" t="s">
        <v>114</v>
      </c>
      <c r="N22" s="36">
        <v>500</v>
      </c>
      <c r="O22" s="37"/>
      <c r="P22" s="38">
        <f>IF(M22="Add",($F$18+N22)*L22, (IF(M22="Deduct",($F$18-N22)*L22,  (IF(M22="No Charge",$F$18*L22,  (IF(M22="Not Available", "N/A", "")))))))</f>
        <v>143179</v>
      </c>
      <c r="Q22" s="107"/>
      <c r="R22" s="110"/>
      <c r="S22" s="32"/>
      <c r="T22" s="33" t="s">
        <v>70</v>
      </c>
      <c r="U22" s="34">
        <v>1</v>
      </c>
      <c r="V22" s="35" t="s">
        <v>114</v>
      </c>
      <c r="W22" s="36">
        <v>570</v>
      </c>
      <c r="X22" s="37"/>
      <c r="Y22" s="38">
        <f>IF(V22="Add",($F$18+W22)*U22, (IF(V22="Deduct",($F$18-W22)*U22,  (IF(V22="No Charge",$F$18*U22,  (IF(V22="Not Available", "N/A", "")))))))</f>
        <v>143249</v>
      </c>
      <c r="Z22" s="107" t="s">
        <v>143</v>
      </c>
      <c r="AA22" s="110" t="s">
        <v>144</v>
      </c>
    </row>
    <row r="23" spans="1:27" ht="14.95" thickBot="1" x14ac:dyDescent="0.3">
      <c r="A23" s="42"/>
      <c r="B23" s="43" t="s">
        <v>90</v>
      </c>
      <c r="C23" s="44"/>
      <c r="D23" s="44"/>
      <c r="E23" s="44"/>
      <c r="F23" s="44"/>
      <c r="G23" s="45">
        <f>SUM(G18:G22)</f>
        <v>722719</v>
      </c>
      <c r="H23" s="44"/>
      <c r="I23" s="46"/>
      <c r="J23" s="42"/>
      <c r="K23" s="43" t="s">
        <v>90</v>
      </c>
      <c r="L23" s="44"/>
      <c r="M23" s="44"/>
      <c r="N23" s="44"/>
      <c r="O23" s="44"/>
      <c r="P23" s="45">
        <f>SUM(P18:P22)</f>
        <v>734581</v>
      </c>
      <c r="Q23" s="115"/>
      <c r="R23" s="117"/>
      <c r="S23" s="42"/>
      <c r="T23" s="43" t="s">
        <v>90</v>
      </c>
      <c r="U23" s="44"/>
      <c r="V23" s="44"/>
      <c r="W23" s="44"/>
      <c r="X23" s="44"/>
      <c r="Y23" s="45">
        <f>SUM(Y18:Y22)</f>
        <v>720662</v>
      </c>
      <c r="Z23" s="115"/>
      <c r="AA23" s="117"/>
    </row>
    <row r="24" spans="1:27" ht="14.95" thickBot="1" x14ac:dyDescent="0.3">
      <c r="A24" s="25"/>
      <c r="B24" s="26" t="s">
        <v>74</v>
      </c>
      <c r="C24" s="27">
        <v>13</v>
      </c>
      <c r="D24" s="28"/>
      <c r="E24" s="28"/>
      <c r="F24" s="152">
        <v>145618</v>
      </c>
      <c r="G24" s="29">
        <f>C24*F24</f>
        <v>1893034</v>
      </c>
      <c r="H24" s="30" t="s">
        <v>117</v>
      </c>
      <c r="I24" s="31" t="s">
        <v>118</v>
      </c>
      <c r="J24" s="25"/>
      <c r="K24" s="26" t="s">
        <v>74</v>
      </c>
      <c r="L24" s="27">
        <v>13</v>
      </c>
      <c r="M24" s="28"/>
      <c r="N24" s="28"/>
      <c r="O24" s="159">
        <v>149545</v>
      </c>
      <c r="P24" s="29">
        <f>L24*O24</f>
        <v>1944085</v>
      </c>
      <c r="Q24" s="101" t="s">
        <v>130</v>
      </c>
      <c r="R24" s="102" t="s">
        <v>134</v>
      </c>
      <c r="S24" s="25"/>
      <c r="T24" s="26" t="s">
        <v>74</v>
      </c>
      <c r="U24" s="27">
        <v>13</v>
      </c>
      <c r="V24" s="28"/>
      <c r="W24" s="28"/>
      <c r="X24" s="159">
        <v>148824</v>
      </c>
      <c r="Y24" s="29">
        <f>U24*X24</f>
        <v>1934712</v>
      </c>
      <c r="Z24" s="161" t="s">
        <v>138</v>
      </c>
      <c r="AA24" s="162" t="s">
        <v>147</v>
      </c>
    </row>
    <row r="25" spans="1:27" ht="14.95" thickBot="1" x14ac:dyDescent="0.3">
      <c r="A25" s="32"/>
      <c r="B25" s="33" t="s">
        <v>67</v>
      </c>
      <c r="C25" s="34">
        <v>1</v>
      </c>
      <c r="D25" s="35" t="s">
        <v>114</v>
      </c>
      <c r="E25" s="153">
        <v>6700</v>
      </c>
      <c r="F25" s="37"/>
      <c r="G25" s="38">
        <f>IF(D25="Add",($F$24+E25)*C25, (IF(D25="Deduct",($F$24-E25)*C25,  (IF(D25="No Charge",$F$24*C25,  (IF(D25="Not Available", "N/A", "")))))))</f>
        <v>152318</v>
      </c>
      <c r="H25" s="36" t="s">
        <v>119</v>
      </c>
      <c r="I25" s="39" t="s">
        <v>120</v>
      </c>
      <c r="J25" s="32"/>
      <c r="K25" s="33" t="s">
        <v>67</v>
      </c>
      <c r="L25" s="34">
        <v>1</v>
      </c>
      <c r="M25" s="35" t="s">
        <v>114</v>
      </c>
      <c r="N25" s="36">
        <v>8748</v>
      </c>
      <c r="O25" s="37"/>
      <c r="P25" s="38">
        <f>IF(M25="Add",($F$24+N25)*L25, (IF(M25="Deduct",($F$24-N25)*L25,  (IF(M25="No Charge",$F$24*L25,  (IF(M25="Not Available", "N/A", "")))))))</f>
        <v>154366</v>
      </c>
      <c r="Q25" s="107" t="s">
        <v>119</v>
      </c>
      <c r="R25" s="110" t="s">
        <v>132</v>
      </c>
      <c r="S25" s="32"/>
      <c r="T25" s="33" t="s">
        <v>67</v>
      </c>
      <c r="U25" s="34">
        <v>1</v>
      </c>
      <c r="V25" s="35" t="s">
        <v>114</v>
      </c>
      <c r="W25" s="36">
        <v>8000</v>
      </c>
      <c r="X25" s="37"/>
      <c r="Y25" s="38">
        <f>IF(V25="Add",($F$24+W25)*U25, (IF(V25="Deduct",($F$24-W25)*U25,  (IF(V25="No Charge",$F$24*U25,  (IF(V25="Not Available", "N/A", "")))))))</f>
        <v>153618</v>
      </c>
      <c r="Z25" s="163" t="s">
        <v>119</v>
      </c>
      <c r="AA25" s="164" t="s">
        <v>140</v>
      </c>
    </row>
    <row r="26" spans="1:27" ht="14.95" thickBot="1" x14ac:dyDescent="0.3">
      <c r="A26" s="40">
        <v>11</v>
      </c>
      <c r="B26" s="33" t="s">
        <v>68</v>
      </c>
      <c r="C26" s="34">
        <v>1</v>
      </c>
      <c r="D26" s="35" t="s">
        <v>114</v>
      </c>
      <c r="E26" s="153">
        <v>9574</v>
      </c>
      <c r="F26" s="37"/>
      <c r="G26" s="38">
        <f>IF(D26="Add",($F$24+E26)*C26, (IF(D26="Deduct",($F$24-E26)*C26,  (IF(D26="No Charge",$F$24*C26,  (IF(D26="Not Available", "N/A", "")))))))</f>
        <v>155192</v>
      </c>
      <c r="H26" s="36" t="s">
        <v>119</v>
      </c>
      <c r="I26" s="39" t="s">
        <v>120</v>
      </c>
      <c r="J26" s="40">
        <v>11</v>
      </c>
      <c r="K26" s="33" t="s">
        <v>68</v>
      </c>
      <c r="L26" s="34">
        <v>1</v>
      </c>
      <c r="M26" s="35" t="s">
        <v>114</v>
      </c>
      <c r="N26" s="36">
        <v>13165</v>
      </c>
      <c r="O26" s="37"/>
      <c r="P26" s="38">
        <f>IF(M26="Add",($F$24+N26)*L26, (IF(M26="Deduct",($F$24-N26)*L26,  (IF(M26="No Charge",$F$24*L26,  (IF(M26="Not Available", "N/A", "")))))))</f>
        <v>158783</v>
      </c>
      <c r="Q26" s="107" t="s">
        <v>119</v>
      </c>
      <c r="R26" s="110" t="s">
        <v>132</v>
      </c>
      <c r="S26" s="40">
        <v>11</v>
      </c>
      <c r="T26" s="33" t="s">
        <v>68</v>
      </c>
      <c r="U26" s="34">
        <v>1</v>
      </c>
      <c r="V26" s="35" t="s">
        <v>114</v>
      </c>
      <c r="W26" s="36">
        <v>12000</v>
      </c>
      <c r="X26" s="37"/>
      <c r="Y26" s="38">
        <f>IF(V26="Add",($F$24+W26)*U26, (IF(V26="Deduct",($F$24-W26)*U26,  (IF(V26="No Charge",$F$24*U26,  (IF(V26="Not Available", "N/A", "")))))))</f>
        <v>157618</v>
      </c>
      <c r="Z26" s="163" t="s">
        <v>141</v>
      </c>
      <c r="AA26" s="164" t="s">
        <v>148</v>
      </c>
    </row>
    <row r="27" spans="1:27" ht="14.95" thickBot="1" x14ac:dyDescent="0.3">
      <c r="A27" s="32"/>
      <c r="B27" s="33" t="s">
        <v>69</v>
      </c>
      <c r="C27" s="34">
        <v>1</v>
      </c>
      <c r="D27" s="35" t="s">
        <v>116</v>
      </c>
      <c r="E27" s="153">
        <v>7500</v>
      </c>
      <c r="F27" s="37"/>
      <c r="G27" s="38">
        <f>IF(D27="Add",($F$24+E27)*C27, (IF(D27="Deduct",($F$24-E27)*C27,  (IF(D27="No Charge",$F$24*C27,  (IF(D27="Not Available", "N/A", "")))))))</f>
        <v>138118</v>
      </c>
      <c r="H27" s="37"/>
      <c r="I27" s="41"/>
      <c r="J27" s="32"/>
      <c r="K27" s="33" t="s">
        <v>69</v>
      </c>
      <c r="L27" s="34">
        <v>1</v>
      </c>
      <c r="M27" s="35" t="s">
        <v>116</v>
      </c>
      <c r="N27" s="36">
        <v>6000</v>
      </c>
      <c r="O27" s="37"/>
      <c r="P27" s="38">
        <f>IF(M27="Add",($F$24+N27)*L27, (IF(M27="Deduct",($F$24-N27)*L27,  (IF(M27="No Charge",$F$24*L27,  (IF(M27="Not Available", "N/A", "")))))))</f>
        <v>139618</v>
      </c>
      <c r="Q27" s="108"/>
      <c r="R27" s="112"/>
      <c r="S27" s="32"/>
      <c r="T27" s="33" t="s">
        <v>69</v>
      </c>
      <c r="U27" s="34">
        <v>1</v>
      </c>
      <c r="V27" s="35" t="s">
        <v>116</v>
      </c>
      <c r="W27" s="36">
        <v>13500</v>
      </c>
      <c r="X27" s="37"/>
      <c r="Y27" s="38">
        <f>IF(V27="Add",($F$24+W27)*U27, (IF(V27="Deduct",($F$24-W27)*U27,  (IF(V27="No Charge",$F$24*U27,  (IF(V27="Not Available", "N/A", "")))))))</f>
        <v>132118</v>
      </c>
      <c r="Z27" s="108"/>
      <c r="AA27" s="112"/>
    </row>
    <row r="28" spans="1:27" ht="14.95" thickBot="1" x14ac:dyDescent="0.3">
      <c r="A28" s="32"/>
      <c r="B28" s="33" t="s">
        <v>70</v>
      </c>
      <c r="C28" s="34">
        <v>1</v>
      </c>
      <c r="D28" s="35" t="s">
        <v>114</v>
      </c>
      <c r="E28" s="153">
        <v>550</v>
      </c>
      <c r="F28" s="37"/>
      <c r="G28" s="38">
        <f>IF(D28="Add",($F$24+E28)*C28, (IF(D28="Deduct",($F$24-E28)*C28,  (IF(D28="No Charge",$F$24*C28,  (IF(D28="Not Available", "N/A", "")))))))</f>
        <v>146168</v>
      </c>
      <c r="H28" s="36" t="s">
        <v>121</v>
      </c>
      <c r="I28" s="39" t="s">
        <v>122</v>
      </c>
      <c r="J28" s="32"/>
      <c r="K28" s="33" t="s">
        <v>70</v>
      </c>
      <c r="L28" s="34">
        <v>1</v>
      </c>
      <c r="M28" s="35" t="s">
        <v>114</v>
      </c>
      <c r="N28" s="36">
        <v>500</v>
      </c>
      <c r="O28" s="37"/>
      <c r="P28" s="38">
        <f>IF(M28="Add",($F$24+N28)*L28, (IF(M28="Deduct",($F$24-N28)*L28,  (IF(M28="No Charge",$F$24*L28,  (IF(M28="Not Available", "N/A", "")))))))</f>
        <v>146118</v>
      </c>
      <c r="Q28" s="107"/>
      <c r="R28" s="110"/>
      <c r="S28" s="32"/>
      <c r="T28" s="33" t="s">
        <v>70</v>
      </c>
      <c r="U28" s="34">
        <v>1</v>
      </c>
      <c r="V28" s="35" t="s">
        <v>114</v>
      </c>
      <c r="W28" s="36">
        <v>570</v>
      </c>
      <c r="X28" s="37"/>
      <c r="Y28" s="38">
        <f>IF(V28="Add",($F$24+W28)*U28, (IF(V28="Deduct",($F$24-W28)*U28,  (IF(V28="No Charge",$F$24*U28,  (IF(V28="Not Available", "N/A", "")))))))</f>
        <v>146188</v>
      </c>
      <c r="Z28" s="107" t="s">
        <v>143</v>
      </c>
      <c r="AA28" s="110" t="s">
        <v>144</v>
      </c>
    </row>
    <row r="29" spans="1:27" ht="14.95" thickBot="1" x14ac:dyDescent="0.3">
      <c r="A29" s="42"/>
      <c r="B29" s="43" t="s">
        <v>91</v>
      </c>
      <c r="C29" s="44"/>
      <c r="D29" s="44"/>
      <c r="E29" s="44"/>
      <c r="F29" s="44"/>
      <c r="G29" s="45">
        <f>SUM(G24:G28)</f>
        <v>2484830</v>
      </c>
      <c r="H29" s="44"/>
      <c r="I29" s="46"/>
      <c r="J29" s="42"/>
      <c r="K29" s="43" t="s">
        <v>91</v>
      </c>
      <c r="L29" s="44"/>
      <c r="M29" s="44"/>
      <c r="N29" s="44"/>
      <c r="O29" s="44"/>
      <c r="P29" s="45">
        <f>SUM(P24:P28)</f>
        <v>2542970</v>
      </c>
      <c r="Q29" s="115"/>
      <c r="R29" s="117"/>
      <c r="S29" s="42"/>
      <c r="T29" s="43" t="s">
        <v>91</v>
      </c>
      <c r="U29" s="44"/>
      <c r="V29" s="44"/>
      <c r="W29" s="44"/>
      <c r="X29" s="44"/>
      <c r="Y29" s="45">
        <f>SUM(Y24:Y28)</f>
        <v>2524254</v>
      </c>
      <c r="Z29" s="115"/>
      <c r="AA29" s="117"/>
    </row>
    <row r="30" spans="1:27" ht="14.95" thickBot="1" x14ac:dyDescent="0.3">
      <c r="A30" s="25"/>
      <c r="B30" s="26" t="s">
        <v>76</v>
      </c>
      <c r="C30" s="27">
        <v>112</v>
      </c>
      <c r="D30" s="28"/>
      <c r="E30" s="28"/>
      <c r="F30" s="152">
        <v>146734</v>
      </c>
      <c r="G30" s="29">
        <f>C30*F30</f>
        <v>16434208</v>
      </c>
      <c r="H30" s="30" t="s">
        <v>117</v>
      </c>
      <c r="I30" s="31" t="s">
        <v>118</v>
      </c>
      <c r="J30" s="25"/>
      <c r="K30" s="26" t="s">
        <v>76</v>
      </c>
      <c r="L30" s="27">
        <v>112</v>
      </c>
      <c r="M30" s="28"/>
      <c r="N30" s="28"/>
      <c r="O30" s="159">
        <v>151495</v>
      </c>
      <c r="P30" s="29">
        <f>L30*O30</f>
        <v>16967440</v>
      </c>
      <c r="Q30" s="101" t="s">
        <v>130</v>
      </c>
      <c r="R30" s="102" t="s">
        <v>135</v>
      </c>
      <c r="S30" s="25"/>
      <c r="T30" s="26" t="s">
        <v>76</v>
      </c>
      <c r="U30" s="27">
        <v>112</v>
      </c>
      <c r="V30" s="28"/>
      <c r="W30" s="28"/>
      <c r="X30" s="159">
        <v>149820</v>
      </c>
      <c r="Y30" s="29">
        <f>U30*X30</f>
        <v>16779840</v>
      </c>
      <c r="Z30" s="161" t="s">
        <v>138</v>
      </c>
      <c r="AA30" s="162" t="s">
        <v>149</v>
      </c>
    </row>
    <row r="31" spans="1:27" ht="14.95" thickBot="1" x14ac:dyDescent="0.3">
      <c r="A31" s="32"/>
      <c r="B31" s="33" t="s">
        <v>67</v>
      </c>
      <c r="C31" s="34">
        <v>9</v>
      </c>
      <c r="D31" s="35" t="s">
        <v>114</v>
      </c>
      <c r="E31" s="153">
        <v>6700</v>
      </c>
      <c r="F31" s="37"/>
      <c r="G31" s="38">
        <f>IF(D31="Add",($F$30+E31)*C31, (IF(D31="Deduct",($F$30-E31)*C31,  (IF(D31="No Charge",$F$30*C31,  (IF(D31="Not Available", "N/A", "")))))))</f>
        <v>1380906</v>
      </c>
      <c r="H31" s="36" t="s">
        <v>119</v>
      </c>
      <c r="I31" s="39" t="s">
        <v>120</v>
      </c>
      <c r="J31" s="32"/>
      <c r="K31" s="33" t="s">
        <v>67</v>
      </c>
      <c r="L31" s="34">
        <v>9</v>
      </c>
      <c r="M31" s="35" t="s">
        <v>114</v>
      </c>
      <c r="N31" s="36">
        <v>9200</v>
      </c>
      <c r="O31" s="37"/>
      <c r="P31" s="38">
        <f>IF(M31="Add",($F$30+N31)*L31, (IF(M31="Deduct",($F$30-N31)*L31,  (IF(M31="No Charge",$F$30*L31,  (IF(M31="Not Available", "N/A", "")))))))</f>
        <v>1403406</v>
      </c>
      <c r="Q31" s="107" t="s">
        <v>119</v>
      </c>
      <c r="R31" s="110" t="s">
        <v>132</v>
      </c>
      <c r="S31" s="32"/>
      <c r="T31" s="33" t="s">
        <v>67</v>
      </c>
      <c r="U31" s="34">
        <v>9</v>
      </c>
      <c r="V31" s="35" t="s">
        <v>114</v>
      </c>
      <c r="W31" s="36">
        <v>8974</v>
      </c>
      <c r="X31" s="37"/>
      <c r="Y31" s="38">
        <f>IF(V31="Add",($F$30+W31)*U31, (IF(V31="Deduct",($F$30-W31)*U31,  (IF(V31="No Charge",$F$30*U31,  (IF(V31="Not Available", "N/A", "")))))))</f>
        <v>1401372</v>
      </c>
      <c r="Z31" s="163" t="s">
        <v>119</v>
      </c>
      <c r="AA31" s="164" t="s">
        <v>140</v>
      </c>
    </row>
    <row r="32" spans="1:27" ht="14.95" thickBot="1" x14ac:dyDescent="0.3">
      <c r="A32" s="40">
        <v>12</v>
      </c>
      <c r="B32" s="33" t="s">
        <v>68</v>
      </c>
      <c r="C32" s="34">
        <v>1</v>
      </c>
      <c r="D32" s="35" t="s">
        <v>114</v>
      </c>
      <c r="E32" s="153">
        <v>9574</v>
      </c>
      <c r="F32" s="37"/>
      <c r="G32" s="38">
        <f>IF(D32="Add",($F$30+E32)*C32, (IF(D32="Deduct",($F$30-E32)*C32,  (IF(D32="No Charge",$F$30*C32,  (IF(D32="Not Available", "N/A", "")))))))</f>
        <v>156308</v>
      </c>
      <c r="H32" s="36" t="s">
        <v>119</v>
      </c>
      <c r="I32" s="39" t="s">
        <v>120</v>
      </c>
      <c r="J32" s="40">
        <v>12</v>
      </c>
      <c r="K32" s="33" t="s">
        <v>68</v>
      </c>
      <c r="L32" s="34">
        <v>1</v>
      </c>
      <c r="M32" s="35" t="s">
        <v>114</v>
      </c>
      <c r="N32" s="36">
        <v>12811</v>
      </c>
      <c r="O32" s="37"/>
      <c r="P32" s="38">
        <f>IF(M32="Add",($F$30+N32)*L32, (IF(M32="Deduct",($F$30-N32)*L32,  (IF(M32="No Charge",$F$30*L32,  (IF(M32="Not Available", "N/A", "")))))))</f>
        <v>159545</v>
      </c>
      <c r="Q32" s="107" t="s">
        <v>119</v>
      </c>
      <c r="R32" s="110" t="s">
        <v>132</v>
      </c>
      <c r="S32" s="40">
        <v>12</v>
      </c>
      <c r="T32" s="33" t="s">
        <v>68</v>
      </c>
      <c r="U32" s="34">
        <v>1</v>
      </c>
      <c r="V32" s="35" t="s">
        <v>114</v>
      </c>
      <c r="W32" s="36">
        <v>13274</v>
      </c>
      <c r="X32" s="37"/>
      <c r="Y32" s="38">
        <f>IF(V32="Add",($F$30+W32)*U32, (IF(V32="Deduct",($F$30-W32)*U32,  (IF(V32="No Charge",$F$30*U32,  (IF(V32="Not Available", "N/A", "")))))))</f>
        <v>160008</v>
      </c>
      <c r="Z32" s="163" t="s">
        <v>141</v>
      </c>
      <c r="AA32" s="164" t="s">
        <v>150</v>
      </c>
    </row>
    <row r="33" spans="1:27" ht="14.95" thickBot="1" x14ac:dyDescent="0.3">
      <c r="A33" s="32"/>
      <c r="B33" s="33" t="s">
        <v>69</v>
      </c>
      <c r="C33" s="34">
        <v>2</v>
      </c>
      <c r="D33" s="35" t="s">
        <v>116</v>
      </c>
      <c r="E33" s="153">
        <v>7500</v>
      </c>
      <c r="F33" s="37"/>
      <c r="G33" s="38">
        <f>IF(D33="Add",($F$30+E33)*C33, (IF(D33="Deduct",($F$30-E33)*C33,  (IF(D33="No Charge",$F$30*C33,  (IF(D33="Not Available", "N/A", "")))))))</f>
        <v>278468</v>
      </c>
      <c r="H33" s="37"/>
      <c r="I33" s="41"/>
      <c r="J33" s="32"/>
      <c r="K33" s="33" t="s">
        <v>69</v>
      </c>
      <c r="L33" s="34">
        <v>2</v>
      </c>
      <c r="M33" s="35" t="s">
        <v>116</v>
      </c>
      <c r="N33" s="36">
        <v>6000</v>
      </c>
      <c r="O33" s="37"/>
      <c r="P33" s="38">
        <f>IF(M33="Add",($F$30+N33)*L33, (IF(M33="Deduct",($F$30-N33)*L33,  (IF(M33="No Charge",$F$30*L33,  (IF(M33="Not Available", "N/A", "")))))))</f>
        <v>281468</v>
      </c>
      <c r="Q33" s="108"/>
      <c r="R33" s="112"/>
      <c r="S33" s="32"/>
      <c r="T33" s="33" t="s">
        <v>69</v>
      </c>
      <c r="U33" s="34">
        <v>2</v>
      </c>
      <c r="V33" s="35" t="s">
        <v>116</v>
      </c>
      <c r="W33" s="36">
        <v>13500</v>
      </c>
      <c r="X33" s="37"/>
      <c r="Y33" s="38">
        <f>IF(V33="Add",($F$30+W33)*U33, (IF(V33="Deduct",($F$30-W33)*U33,  (IF(V33="No Charge",$F$30*U33,  (IF(V33="Not Available", "N/A", "")))))))</f>
        <v>266468</v>
      </c>
      <c r="Z33" s="108"/>
      <c r="AA33" s="112"/>
    </row>
    <row r="34" spans="1:27" ht="14.95" thickBot="1" x14ac:dyDescent="0.3">
      <c r="A34" s="32"/>
      <c r="B34" s="33" t="s">
        <v>70</v>
      </c>
      <c r="C34" s="34">
        <v>1</v>
      </c>
      <c r="D34" s="35" t="s">
        <v>114</v>
      </c>
      <c r="E34" s="153">
        <v>550</v>
      </c>
      <c r="F34" s="37"/>
      <c r="G34" s="38">
        <f>IF(D34="Add",($F$30+E34)*C34, (IF(D34="Deduct",($F$30-E34)*C34,  (IF(D34="No Charge",$F$30*C34,  (IF(D34="Not Available", "N/A", "")))))))</f>
        <v>147284</v>
      </c>
      <c r="H34" s="36" t="s">
        <v>121</v>
      </c>
      <c r="I34" s="39" t="s">
        <v>122</v>
      </c>
      <c r="J34" s="32"/>
      <c r="K34" s="33" t="s">
        <v>70</v>
      </c>
      <c r="L34" s="34">
        <v>1</v>
      </c>
      <c r="M34" s="35" t="s">
        <v>114</v>
      </c>
      <c r="N34" s="36">
        <v>500</v>
      </c>
      <c r="O34" s="37"/>
      <c r="P34" s="38">
        <f>IF(M34="Add",($F$30+N34)*L34, (IF(M34="Deduct",($F$30-N34)*L34,  (IF(M34="No Charge",$F$30*L34,  (IF(M34="Not Available", "N/A", "")))))))</f>
        <v>147234</v>
      </c>
      <c r="Q34" s="107"/>
      <c r="R34" s="110"/>
      <c r="S34" s="32"/>
      <c r="T34" s="33" t="s">
        <v>70</v>
      </c>
      <c r="U34" s="34">
        <v>1</v>
      </c>
      <c r="V34" s="35" t="s">
        <v>114</v>
      </c>
      <c r="W34" s="36">
        <v>570</v>
      </c>
      <c r="X34" s="37"/>
      <c r="Y34" s="38">
        <f>IF(V34="Add",($F$30+W34)*U34, (IF(V34="Deduct",($F$30-W34)*U34,  (IF(V34="No Charge",$F$30*U34,  (IF(V34="Not Available", "N/A", "")))))))</f>
        <v>147304</v>
      </c>
      <c r="Z34" s="107" t="s">
        <v>143</v>
      </c>
      <c r="AA34" s="110" t="s">
        <v>144</v>
      </c>
    </row>
    <row r="35" spans="1:27" ht="14.95" thickBot="1" x14ac:dyDescent="0.3">
      <c r="A35" s="42"/>
      <c r="B35" s="43" t="s">
        <v>92</v>
      </c>
      <c r="C35" s="44"/>
      <c r="D35" s="44"/>
      <c r="E35" s="44"/>
      <c r="F35" s="49"/>
      <c r="G35" s="50">
        <f>SUM(G30:G34)</f>
        <v>18397174</v>
      </c>
      <c r="H35" s="44"/>
      <c r="I35" s="46"/>
      <c r="J35" s="42"/>
      <c r="K35" s="43" t="s">
        <v>92</v>
      </c>
      <c r="L35" s="44"/>
      <c r="M35" s="44"/>
      <c r="N35" s="44"/>
      <c r="O35" s="49"/>
      <c r="P35" s="50">
        <f>SUM(P30:P34)</f>
        <v>18959093</v>
      </c>
      <c r="Q35" s="115"/>
      <c r="R35" s="117"/>
      <c r="S35" s="42"/>
      <c r="T35" s="43" t="s">
        <v>92</v>
      </c>
      <c r="U35" s="44"/>
      <c r="V35" s="44"/>
      <c r="W35" s="44"/>
      <c r="X35" s="49"/>
      <c r="Y35" s="50">
        <f>SUM(Y30:Y34)</f>
        <v>18754992</v>
      </c>
      <c r="Z35" s="115"/>
      <c r="AA35" s="117"/>
    </row>
    <row r="36" spans="1:27" ht="27.2" thickBot="1" x14ac:dyDescent="0.3">
      <c r="A36" s="25"/>
      <c r="B36" s="62" t="s">
        <v>93</v>
      </c>
      <c r="C36" s="27">
        <v>1</v>
      </c>
      <c r="D36" s="28"/>
      <c r="E36" s="28"/>
      <c r="F36" s="152">
        <v>143238</v>
      </c>
      <c r="G36" s="29">
        <f>C36*F36</f>
        <v>143238</v>
      </c>
      <c r="H36" s="30" t="s">
        <v>117</v>
      </c>
      <c r="I36" s="31" t="s">
        <v>118</v>
      </c>
      <c r="J36" s="25"/>
      <c r="K36" s="62" t="s">
        <v>93</v>
      </c>
      <c r="L36" s="27">
        <v>1</v>
      </c>
      <c r="M36" s="28"/>
      <c r="N36" s="28"/>
      <c r="O36" s="159">
        <v>148487</v>
      </c>
      <c r="P36" s="29">
        <f>L36*O36</f>
        <v>148487</v>
      </c>
      <c r="Q36" s="101" t="s">
        <v>130</v>
      </c>
      <c r="R36" s="102" t="s">
        <v>131</v>
      </c>
      <c r="S36" s="25"/>
      <c r="T36" s="62" t="s">
        <v>93</v>
      </c>
      <c r="U36" s="27">
        <v>1</v>
      </c>
      <c r="V36" s="28"/>
      <c r="W36" s="28"/>
      <c r="X36" s="159">
        <v>148687</v>
      </c>
      <c r="Y36" s="29">
        <f>U36*X36</f>
        <v>148687</v>
      </c>
      <c r="Z36" s="161" t="s">
        <v>138</v>
      </c>
      <c r="AA36" s="162" t="s">
        <v>151</v>
      </c>
    </row>
    <row r="37" spans="1:27" ht="25.15" thickBot="1" x14ac:dyDescent="0.3">
      <c r="A37" s="32"/>
      <c r="B37" s="63" t="s">
        <v>67</v>
      </c>
      <c r="C37" s="34">
        <v>1</v>
      </c>
      <c r="D37" s="35" t="s">
        <v>114</v>
      </c>
      <c r="E37" s="153">
        <v>6700</v>
      </c>
      <c r="F37" s="37"/>
      <c r="G37" s="38">
        <f t="shared" ref="G37:G41" si="0">IF(D37="Add",($F$12+E37)*C37, (IF(D37="Deduct",($F$12-E37)*C37,  (IF(D37="No Charge",$F$12*C37,  (IF(D37="Not Available", "N/A", "")))))))</f>
        <v>146493</v>
      </c>
      <c r="H37" s="36" t="s">
        <v>119</v>
      </c>
      <c r="I37" s="39" t="s">
        <v>120</v>
      </c>
      <c r="J37" s="32"/>
      <c r="K37" s="63" t="s">
        <v>67</v>
      </c>
      <c r="L37" s="34">
        <v>1</v>
      </c>
      <c r="M37" s="35" t="s">
        <v>113</v>
      </c>
      <c r="N37" s="36"/>
      <c r="O37" s="37"/>
      <c r="P37" s="38" t="str">
        <f t="shared" ref="P37:P41" si="1">IF(M37="Add",($F$12+N37)*L37, (IF(M37="Deduct",($F$12-N37)*L37,  (IF(M37="No Charge",$F$12*L37,  (IF(M37="Not Available", "N/A", "")))))))</f>
        <v>N/A</v>
      </c>
      <c r="Q37" s="107"/>
      <c r="R37" s="110"/>
      <c r="S37" s="32"/>
      <c r="T37" s="63" t="s">
        <v>67</v>
      </c>
      <c r="U37" s="34">
        <v>1</v>
      </c>
      <c r="V37" s="35" t="s">
        <v>114</v>
      </c>
      <c r="W37" s="36">
        <v>7947</v>
      </c>
      <c r="X37" s="37"/>
      <c r="Y37" s="38">
        <f t="shared" ref="Y37:Y41" si="2">IF(V37="Add",($F$12+W37)*U37, (IF(V37="Deduct",($F$12-W37)*U37,  (IF(V37="No Charge",$F$12*U37,  (IF(V37="Not Available", "N/A", "")))))))</f>
        <v>147740</v>
      </c>
      <c r="Z37" s="163" t="s">
        <v>119</v>
      </c>
      <c r="AA37" s="164" t="s">
        <v>140</v>
      </c>
    </row>
    <row r="38" spans="1:27" ht="14.95" thickBot="1" x14ac:dyDescent="0.3">
      <c r="A38" s="40">
        <v>13</v>
      </c>
      <c r="B38" s="63" t="s">
        <v>68</v>
      </c>
      <c r="C38" s="34">
        <v>1</v>
      </c>
      <c r="D38" s="35" t="s">
        <v>114</v>
      </c>
      <c r="E38" s="153">
        <v>9574</v>
      </c>
      <c r="F38" s="37"/>
      <c r="G38" s="38">
        <f t="shared" si="0"/>
        <v>149367</v>
      </c>
      <c r="H38" s="36" t="s">
        <v>119</v>
      </c>
      <c r="I38" s="39" t="s">
        <v>120</v>
      </c>
      <c r="J38" s="40">
        <v>13</v>
      </c>
      <c r="K38" s="63" t="s">
        <v>68</v>
      </c>
      <c r="L38" s="34">
        <v>1</v>
      </c>
      <c r="M38" s="35" t="s">
        <v>114</v>
      </c>
      <c r="N38" s="36">
        <v>9113</v>
      </c>
      <c r="O38" s="37"/>
      <c r="P38" s="38">
        <f t="shared" si="1"/>
        <v>148906</v>
      </c>
      <c r="Q38" s="107" t="s">
        <v>119</v>
      </c>
      <c r="R38" s="110" t="s">
        <v>132</v>
      </c>
      <c r="S38" s="40">
        <v>13</v>
      </c>
      <c r="T38" s="63" t="s">
        <v>68</v>
      </c>
      <c r="U38" s="34">
        <v>1</v>
      </c>
      <c r="V38" s="35" t="s">
        <v>114</v>
      </c>
      <c r="W38" s="36">
        <v>10347</v>
      </c>
      <c r="X38" s="37"/>
      <c r="Y38" s="38">
        <f t="shared" si="2"/>
        <v>150140</v>
      </c>
      <c r="Z38" s="163" t="s">
        <v>141</v>
      </c>
      <c r="AA38" s="164" t="s">
        <v>142</v>
      </c>
    </row>
    <row r="39" spans="1:27" ht="14.95" thickBot="1" x14ac:dyDescent="0.3">
      <c r="A39" s="32"/>
      <c r="B39" s="63" t="s">
        <v>69</v>
      </c>
      <c r="C39" s="34">
        <v>1</v>
      </c>
      <c r="D39" s="35" t="s">
        <v>116</v>
      </c>
      <c r="E39" s="153">
        <v>7500</v>
      </c>
      <c r="F39" s="37"/>
      <c r="G39" s="38">
        <f t="shared" si="0"/>
        <v>132293</v>
      </c>
      <c r="H39" s="37"/>
      <c r="I39" s="41"/>
      <c r="J39" s="32"/>
      <c r="K39" s="63" t="s">
        <v>69</v>
      </c>
      <c r="L39" s="34">
        <v>1</v>
      </c>
      <c r="M39" s="35" t="s">
        <v>116</v>
      </c>
      <c r="N39" s="36">
        <v>6000</v>
      </c>
      <c r="O39" s="37"/>
      <c r="P39" s="38">
        <f t="shared" si="1"/>
        <v>133793</v>
      </c>
      <c r="Q39" s="108"/>
      <c r="R39" s="112"/>
      <c r="S39" s="32"/>
      <c r="T39" s="63" t="s">
        <v>69</v>
      </c>
      <c r="U39" s="34">
        <v>1</v>
      </c>
      <c r="V39" s="35" t="s">
        <v>116</v>
      </c>
      <c r="W39" s="36">
        <v>13500</v>
      </c>
      <c r="X39" s="37"/>
      <c r="Y39" s="38">
        <f t="shared" si="2"/>
        <v>126293</v>
      </c>
      <c r="Z39" s="108"/>
      <c r="AA39" s="112"/>
    </row>
    <row r="40" spans="1:27" ht="14.95" thickBot="1" x14ac:dyDescent="0.3">
      <c r="A40" s="32"/>
      <c r="B40" s="63" t="s">
        <v>70</v>
      </c>
      <c r="C40" s="34">
        <v>1</v>
      </c>
      <c r="D40" s="35" t="s">
        <v>114</v>
      </c>
      <c r="E40" s="153">
        <v>550</v>
      </c>
      <c r="F40" s="37"/>
      <c r="G40" s="38">
        <f t="shared" si="0"/>
        <v>140343</v>
      </c>
      <c r="H40" s="36" t="s">
        <v>121</v>
      </c>
      <c r="I40" s="39" t="s">
        <v>125</v>
      </c>
      <c r="J40" s="32"/>
      <c r="K40" s="63" t="s">
        <v>70</v>
      </c>
      <c r="L40" s="34">
        <v>1</v>
      </c>
      <c r="M40" s="35" t="s">
        <v>114</v>
      </c>
      <c r="N40" s="36">
        <v>600</v>
      </c>
      <c r="O40" s="37"/>
      <c r="P40" s="38">
        <f t="shared" si="1"/>
        <v>140393</v>
      </c>
      <c r="Q40" s="107"/>
      <c r="R40" s="110"/>
      <c r="S40" s="32"/>
      <c r="T40" s="63" t="s">
        <v>70</v>
      </c>
      <c r="U40" s="34">
        <v>1</v>
      </c>
      <c r="V40" s="35" t="s">
        <v>114</v>
      </c>
      <c r="W40" s="36">
        <v>570</v>
      </c>
      <c r="X40" s="37"/>
      <c r="Y40" s="38">
        <f t="shared" si="2"/>
        <v>140363</v>
      </c>
      <c r="Z40" s="107" t="s">
        <v>143</v>
      </c>
      <c r="AA40" s="110" t="s">
        <v>144</v>
      </c>
    </row>
    <row r="41" spans="1:27" ht="25.15" thickBot="1" x14ac:dyDescent="0.3">
      <c r="A41" s="32"/>
      <c r="B41" s="33" t="s">
        <v>79</v>
      </c>
      <c r="C41" s="34">
        <v>1</v>
      </c>
      <c r="D41" s="35" t="s">
        <v>113</v>
      </c>
      <c r="E41" s="36" t="s">
        <v>112</v>
      </c>
      <c r="F41" s="37"/>
      <c r="G41" s="38" t="str">
        <f t="shared" si="0"/>
        <v>N/A</v>
      </c>
      <c r="H41" s="36" t="s">
        <v>126</v>
      </c>
      <c r="I41" s="39" t="s">
        <v>112</v>
      </c>
      <c r="J41" s="32"/>
      <c r="K41" s="33" t="s">
        <v>79</v>
      </c>
      <c r="L41" s="34">
        <v>1</v>
      </c>
      <c r="M41" s="35" t="s">
        <v>113</v>
      </c>
      <c r="N41" s="36"/>
      <c r="O41" s="37"/>
      <c r="P41" s="38" t="str">
        <f t="shared" si="1"/>
        <v>N/A</v>
      </c>
      <c r="Q41" s="107"/>
      <c r="R41" s="110"/>
      <c r="S41" s="32"/>
      <c r="T41" s="33" t="s">
        <v>79</v>
      </c>
      <c r="U41" s="34">
        <v>1</v>
      </c>
      <c r="V41" s="35" t="s">
        <v>114</v>
      </c>
      <c r="W41" s="36">
        <v>393</v>
      </c>
      <c r="X41" s="37"/>
      <c r="Y41" s="38">
        <f t="shared" si="2"/>
        <v>140186</v>
      </c>
      <c r="Z41" s="107" t="s">
        <v>143</v>
      </c>
      <c r="AA41" s="110" t="s">
        <v>152</v>
      </c>
    </row>
    <row r="42" spans="1:27" ht="14.95" thickBot="1" x14ac:dyDescent="0.3">
      <c r="A42" s="42"/>
      <c r="B42" s="43" t="s">
        <v>94</v>
      </c>
      <c r="C42" s="44"/>
      <c r="D42" s="44"/>
      <c r="E42" s="44"/>
      <c r="F42" s="44"/>
      <c r="G42" s="45">
        <f>SUM(G36:G41)</f>
        <v>711734</v>
      </c>
      <c r="H42" s="44"/>
      <c r="I42" s="46"/>
      <c r="J42" s="42"/>
      <c r="K42" s="43" t="s">
        <v>94</v>
      </c>
      <c r="L42" s="44"/>
      <c r="M42" s="44"/>
      <c r="N42" s="44"/>
      <c r="O42" s="44"/>
      <c r="P42" s="45">
        <f>SUM(P36:P41)</f>
        <v>571579</v>
      </c>
      <c r="Q42" s="115"/>
      <c r="R42" s="117"/>
      <c r="S42" s="42"/>
      <c r="T42" s="43" t="s">
        <v>94</v>
      </c>
      <c r="U42" s="44"/>
      <c r="V42" s="44"/>
      <c r="W42" s="44"/>
      <c r="X42" s="44"/>
      <c r="Y42" s="45">
        <f>SUM(Y36:Y41)</f>
        <v>853409</v>
      </c>
      <c r="Z42" s="115"/>
      <c r="AA42" s="117"/>
    </row>
    <row r="43" spans="1:27" ht="27.2" thickBot="1" x14ac:dyDescent="0.3">
      <c r="A43" s="25"/>
      <c r="B43" s="62" t="s">
        <v>81</v>
      </c>
      <c r="C43" s="27">
        <v>1</v>
      </c>
      <c r="D43" s="28"/>
      <c r="E43" s="28"/>
      <c r="F43" s="152">
        <v>147338</v>
      </c>
      <c r="G43" s="29">
        <f>C43*F43</f>
        <v>147338</v>
      </c>
      <c r="H43" s="30" t="s">
        <v>117</v>
      </c>
      <c r="I43" s="31" t="s">
        <v>118</v>
      </c>
      <c r="J43" s="25"/>
      <c r="K43" s="62" t="s">
        <v>81</v>
      </c>
      <c r="L43" s="27">
        <v>1</v>
      </c>
      <c r="M43" s="28"/>
      <c r="N43" s="28"/>
      <c r="O43" s="159">
        <v>154775</v>
      </c>
      <c r="P43" s="29">
        <f>L43*O43</f>
        <v>154775</v>
      </c>
      <c r="Q43" s="101" t="s">
        <v>130</v>
      </c>
      <c r="R43" s="102" t="s">
        <v>133</v>
      </c>
      <c r="S43" s="25"/>
      <c r="T43" s="62" t="s">
        <v>81</v>
      </c>
      <c r="U43" s="27">
        <v>1</v>
      </c>
      <c r="V43" s="28"/>
      <c r="W43" s="28"/>
      <c r="X43" s="159">
        <v>152218</v>
      </c>
      <c r="Y43" s="29">
        <f>U43*X43</f>
        <v>152218</v>
      </c>
      <c r="Z43" s="161" t="s">
        <v>138</v>
      </c>
      <c r="AA43" s="162" t="s">
        <v>145</v>
      </c>
    </row>
    <row r="44" spans="1:27" ht="14.95" thickBot="1" x14ac:dyDescent="0.3">
      <c r="A44" s="32"/>
      <c r="B44" s="63" t="s">
        <v>67</v>
      </c>
      <c r="C44" s="34">
        <v>1</v>
      </c>
      <c r="D44" s="35" t="s">
        <v>114</v>
      </c>
      <c r="E44" s="153">
        <v>6700</v>
      </c>
      <c r="F44" s="37"/>
      <c r="G44" s="38">
        <f>IF(D44="Add",($F$18+E44)*C44, (IF(D44="Deduct",($F$18-E44)*C44,  (IF(D44="No Charge",$F$18*C44,  (IF(D44="Not Available", "N/A", "")))))))</f>
        <v>149379</v>
      </c>
      <c r="H44" s="36" t="s">
        <v>119</v>
      </c>
      <c r="I44" s="39" t="s">
        <v>120</v>
      </c>
      <c r="J44" s="32"/>
      <c r="K44" s="63" t="s">
        <v>67</v>
      </c>
      <c r="L44" s="34">
        <v>1</v>
      </c>
      <c r="M44" s="35" t="s">
        <v>114</v>
      </c>
      <c r="N44" s="36">
        <v>7201</v>
      </c>
      <c r="O44" s="37"/>
      <c r="P44" s="38">
        <f>IF(M44="Add",($F$18+N44)*L44, (IF(M44="Deduct",($F$18-N44)*L44,  (IF(M44="No Charge",$F$18*L44,  (IF(M44="Not Available", "N/A", "")))))))</f>
        <v>149880</v>
      </c>
      <c r="Q44" s="107" t="s">
        <v>119</v>
      </c>
      <c r="R44" s="110" t="s">
        <v>132</v>
      </c>
      <c r="S44" s="32"/>
      <c r="T44" s="63" t="s">
        <v>67</v>
      </c>
      <c r="U44" s="34">
        <v>1</v>
      </c>
      <c r="V44" s="35" t="s">
        <v>114</v>
      </c>
      <c r="W44" s="36">
        <v>7975</v>
      </c>
      <c r="X44" s="37"/>
      <c r="Y44" s="38">
        <f>IF(V44="Add",($F$18+W44)*U44, (IF(V44="Deduct",($F$18-W44)*U44,  (IF(V44="No Charge",$F$18*U44,  (IF(V44="Not Available", "N/A", "")))))))</f>
        <v>150654</v>
      </c>
      <c r="Z44" s="163" t="s">
        <v>119</v>
      </c>
      <c r="AA44" s="164" t="s">
        <v>140</v>
      </c>
    </row>
    <row r="45" spans="1:27" ht="14.95" thickBot="1" x14ac:dyDescent="0.3">
      <c r="A45" s="40">
        <v>14</v>
      </c>
      <c r="B45" s="63" t="s">
        <v>68</v>
      </c>
      <c r="C45" s="34">
        <v>1</v>
      </c>
      <c r="D45" s="35" t="s">
        <v>114</v>
      </c>
      <c r="E45" s="153">
        <v>9574</v>
      </c>
      <c r="F45" s="37"/>
      <c r="G45" s="38">
        <f>IF(D45="Add",($F$18+E45)*C45, (IF(D45="Deduct",($F$18-E45)*C45,  (IF(D45="No Charge",$F$18*C45,  (IF(D45="Not Available", "N/A", "")))))))</f>
        <v>152253</v>
      </c>
      <c r="H45" s="36" t="s">
        <v>119</v>
      </c>
      <c r="I45" s="39" t="s">
        <v>120</v>
      </c>
      <c r="J45" s="40">
        <v>14</v>
      </c>
      <c r="K45" s="63" t="s">
        <v>68</v>
      </c>
      <c r="L45" s="34">
        <v>1</v>
      </c>
      <c r="M45" s="35" t="s">
        <v>114</v>
      </c>
      <c r="N45" s="36">
        <v>9849</v>
      </c>
      <c r="O45" s="37"/>
      <c r="P45" s="38">
        <f>IF(M45="Add",($F$18+N45)*L45, (IF(M45="Deduct",($F$18-N45)*L45,  (IF(M45="No Charge",$F$18*L45,  (IF(M45="Not Available", "N/A", "")))))))</f>
        <v>152528</v>
      </c>
      <c r="Q45" s="107" t="s">
        <v>119</v>
      </c>
      <c r="R45" s="110" t="s">
        <v>132</v>
      </c>
      <c r="S45" s="40">
        <v>14</v>
      </c>
      <c r="T45" s="63" t="s">
        <v>68</v>
      </c>
      <c r="U45" s="34">
        <v>1</v>
      </c>
      <c r="V45" s="35" t="s">
        <v>114</v>
      </c>
      <c r="W45" s="36">
        <v>10775</v>
      </c>
      <c r="X45" s="37"/>
      <c r="Y45" s="38">
        <f>IF(V45="Add",($F$18+W45)*U45, (IF(V45="Deduct",($F$18-W45)*U45,  (IF(V45="No Charge",$F$18*U45,  (IF(V45="Not Available", "N/A", "")))))))</f>
        <v>153454</v>
      </c>
      <c r="Z45" s="163" t="s">
        <v>141</v>
      </c>
      <c r="AA45" s="164" t="s">
        <v>146</v>
      </c>
    </row>
    <row r="46" spans="1:27" ht="14.95" thickBot="1" x14ac:dyDescent="0.3">
      <c r="A46" s="32"/>
      <c r="B46" s="63" t="s">
        <v>69</v>
      </c>
      <c r="C46" s="34">
        <v>1</v>
      </c>
      <c r="D46" s="35" t="s">
        <v>116</v>
      </c>
      <c r="E46" s="153">
        <v>7500</v>
      </c>
      <c r="F46" s="37"/>
      <c r="G46" s="38">
        <f>IF(D46="Add",($F$18+E46)*C46, (IF(D46="Deduct",($F$18-E46)*C46,  (IF(D46="No Charge",$F$18*C46,  (IF(D46="Not Available", "N/A", "")))))))</f>
        <v>135179</v>
      </c>
      <c r="H46" s="47"/>
      <c r="I46" s="48"/>
      <c r="J46" s="32"/>
      <c r="K46" s="63" t="s">
        <v>69</v>
      </c>
      <c r="L46" s="34">
        <v>1</v>
      </c>
      <c r="M46" s="35" t="s">
        <v>116</v>
      </c>
      <c r="N46" s="36">
        <v>6000</v>
      </c>
      <c r="O46" s="37"/>
      <c r="P46" s="38">
        <f>IF(M46="Add",($F$18+N46)*L46, (IF(M46="Deduct",($F$18-N46)*L46,  (IF(M46="No Charge",$F$18*L46,  (IF(M46="Not Available", "N/A", "")))))))</f>
        <v>136679</v>
      </c>
      <c r="Q46" s="118"/>
      <c r="R46" s="119"/>
      <c r="S46" s="32"/>
      <c r="T46" s="63" t="s">
        <v>69</v>
      </c>
      <c r="U46" s="34">
        <v>1</v>
      </c>
      <c r="V46" s="35" t="s">
        <v>116</v>
      </c>
      <c r="W46" s="36">
        <v>13500</v>
      </c>
      <c r="X46" s="37"/>
      <c r="Y46" s="38">
        <f>IF(V46="Add",($F$18+W46)*U46, (IF(V46="Deduct",($F$18-W46)*U46,  (IF(V46="No Charge",$F$18*U46,  (IF(V46="Not Available", "N/A", "")))))))</f>
        <v>129179</v>
      </c>
      <c r="Z46" s="118"/>
      <c r="AA46" s="119"/>
    </row>
    <row r="47" spans="1:27" ht="14.95" thickBot="1" x14ac:dyDescent="0.3">
      <c r="A47" s="32"/>
      <c r="B47" s="63" t="s">
        <v>70</v>
      </c>
      <c r="C47" s="34">
        <v>1</v>
      </c>
      <c r="D47" s="35" t="s">
        <v>114</v>
      </c>
      <c r="E47" s="153">
        <v>550</v>
      </c>
      <c r="F47" s="37"/>
      <c r="G47" s="38">
        <f>IF(D47="Add",($F$12+E47)*C47, (IF(D47="Deduct",($F$12-E47)*C47,  (IF(D47="No Charge",$F$12*C47,  (IF(D47="Not Available", "N/A", "")))))))</f>
        <v>140343</v>
      </c>
      <c r="H47" s="36" t="s">
        <v>121</v>
      </c>
      <c r="I47" s="39" t="s">
        <v>125</v>
      </c>
      <c r="J47" s="32"/>
      <c r="K47" s="63" t="s">
        <v>70</v>
      </c>
      <c r="L47" s="34">
        <v>1</v>
      </c>
      <c r="M47" s="35" t="s">
        <v>114</v>
      </c>
      <c r="N47" s="36">
        <v>600</v>
      </c>
      <c r="O47" s="37"/>
      <c r="P47" s="38">
        <f>IF(M47="Add",($F$12+N47)*L47, (IF(M47="Deduct",($F$12-N47)*L47,  (IF(M47="No Charge",$F$12*L47,  (IF(M47="Not Available", "N/A", "")))))))</f>
        <v>140393</v>
      </c>
      <c r="Q47" s="107"/>
      <c r="R47" s="110"/>
      <c r="S47" s="32"/>
      <c r="T47" s="63" t="s">
        <v>70</v>
      </c>
      <c r="U47" s="34">
        <v>1</v>
      </c>
      <c r="V47" s="35" t="s">
        <v>114</v>
      </c>
      <c r="W47" s="36">
        <v>570</v>
      </c>
      <c r="X47" s="37"/>
      <c r="Y47" s="38">
        <f>IF(V47="Add",($F$12+W47)*U47, (IF(V47="Deduct",($F$12-W47)*U47,  (IF(V47="No Charge",$F$12*U47,  (IF(V47="Not Available", "N/A", "")))))))</f>
        <v>140363</v>
      </c>
      <c r="Z47" s="107" t="s">
        <v>143</v>
      </c>
      <c r="AA47" s="110" t="s">
        <v>144</v>
      </c>
    </row>
    <row r="48" spans="1:27" ht="25.15" thickBot="1" x14ac:dyDescent="0.3">
      <c r="A48" s="32"/>
      <c r="B48" s="63" t="s">
        <v>79</v>
      </c>
      <c r="C48" s="34">
        <v>1</v>
      </c>
      <c r="D48" s="35" t="s">
        <v>113</v>
      </c>
      <c r="E48" s="36" t="s">
        <v>112</v>
      </c>
      <c r="F48" s="37"/>
      <c r="G48" s="38" t="str">
        <f>IF(D48="Add",($F$12+E48)*C48, (IF(D48="Deduct",($F$12-E48)*C48,  (IF(D48="No Charge",$F$12*C48,  (IF(D48="Not Available", "N/A", "")))))))</f>
        <v>N/A</v>
      </c>
      <c r="H48" s="36" t="s">
        <v>126</v>
      </c>
      <c r="I48" s="39" t="s">
        <v>112</v>
      </c>
      <c r="J48" s="32"/>
      <c r="K48" s="63" t="s">
        <v>79</v>
      </c>
      <c r="L48" s="34">
        <v>1</v>
      </c>
      <c r="M48" s="35" t="s">
        <v>113</v>
      </c>
      <c r="N48" s="36"/>
      <c r="O48" s="37"/>
      <c r="P48" s="38" t="str">
        <f>IF(M48="Add",($F$12+N48)*L48, (IF(M48="Deduct",($F$12-N48)*L48,  (IF(M48="No Charge",$F$12*L48,  (IF(M48="Not Available", "N/A", "")))))))</f>
        <v>N/A</v>
      </c>
      <c r="Q48" s="107"/>
      <c r="R48" s="110"/>
      <c r="S48" s="32"/>
      <c r="T48" s="63" t="s">
        <v>79</v>
      </c>
      <c r="U48" s="34">
        <v>1</v>
      </c>
      <c r="V48" s="35" t="s">
        <v>114</v>
      </c>
      <c r="W48" s="36">
        <v>490</v>
      </c>
      <c r="X48" s="37"/>
      <c r="Y48" s="38">
        <f>IF(V48="Add",($F$12+W48)*U48, (IF(V48="Deduct",($F$12-W48)*U48,  (IF(V48="No Charge",$F$12*U48,  (IF(V48="Not Available", "N/A", "")))))))</f>
        <v>140283</v>
      </c>
      <c r="Z48" s="107" t="s">
        <v>143</v>
      </c>
      <c r="AA48" s="110" t="s">
        <v>152</v>
      </c>
    </row>
    <row r="49" spans="1:27" ht="14.95" thickBot="1" x14ac:dyDescent="0.3">
      <c r="A49" s="42"/>
      <c r="B49" s="64" t="s">
        <v>95</v>
      </c>
      <c r="C49" s="44"/>
      <c r="D49" s="44"/>
      <c r="E49" s="44"/>
      <c r="F49" s="44"/>
      <c r="G49" s="45">
        <f>SUM(G43:G48)</f>
        <v>724492</v>
      </c>
      <c r="H49" s="44"/>
      <c r="I49" s="46"/>
      <c r="J49" s="42"/>
      <c r="K49" s="64" t="s">
        <v>95</v>
      </c>
      <c r="L49" s="44"/>
      <c r="M49" s="44"/>
      <c r="N49" s="44"/>
      <c r="O49" s="44"/>
      <c r="P49" s="45">
        <f>SUM(P43:P48)</f>
        <v>734255</v>
      </c>
      <c r="Q49" s="115"/>
      <c r="R49" s="117"/>
      <c r="S49" s="42"/>
      <c r="T49" s="64" t="s">
        <v>95</v>
      </c>
      <c r="U49" s="44"/>
      <c r="V49" s="44"/>
      <c r="W49" s="44"/>
      <c r="X49" s="44"/>
      <c r="Y49" s="45">
        <f>SUM(Y43:Y48)</f>
        <v>866151</v>
      </c>
      <c r="Z49" s="115"/>
      <c r="AA49" s="117"/>
    </row>
    <row r="50" spans="1:27" ht="27.2" thickBot="1" x14ac:dyDescent="0.3">
      <c r="A50" s="25"/>
      <c r="B50" s="62" t="s">
        <v>83</v>
      </c>
      <c r="C50" s="27">
        <v>1</v>
      </c>
      <c r="D50" s="28"/>
      <c r="E50" s="28"/>
      <c r="F50" s="152">
        <v>151489</v>
      </c>
      <c r="G50" s="29">
        <f>C50*F50</f>
        <v>151489</v>
      </c>
      <c r="H50" s="30" t="s">
        <v>117</v>
      </c>
      <c r="I50" s="31" t="s">
        <v>118</v>
      </c>
      <c r="J50" s="25"/>
      <c r="K50" s="62" t="s">
        <v>83</v>
      </c>
      <c r="L50" s="27">
        <v>1</v>
      </c>
      <c r="M50" s="28"/>
      <c r="N50" s="28"/>
      <c r="O50" s="159">
        <v>157672</v>
      </c>
      <c r="P50" s="29">
        <f>L50*O50</f>
        <v>157672</v>
      </c>
      <c r="Q50" s="101" t="s">
        <v>130</v>
      </c>
      <c r="R50" s="102" t="s">
        <v>134</v>
      </c>
      <c r="S50" s="25"/>
      <c r="T50" s="62" t="s">
        <v>83</v>
      </c>
      <c r="U50" s="27">
        <v>1</v>
      </c>
      <c r="V50" s="28"/>
      <c r="W50" s="28"/>
      <c r="X50" s="159">
        <v>158673</v>
      </c>
      <c r="Y50" s="29">
        <f>U50*X50</f>
        <v>158673</v>
      </c>
      <c r="Z50" s="161" t="s">
        <v>138</v>
      </c>
      <c r="AA50" s="162" t="s">
        <v>147</v>
      </c>
    </row>
    <row r="51" spans="1:27" ht="14.95" thickBot="1" x14ac:dyDescent="0.3">
      <c r="A51" s="32"/>
      <c r="B51" s="63" t="s">
        <v>67</v>
      </c>
      <c r="C51" s="34">
        <v>1</v>
      </c>
      <c r="D51" s="35" t="s">
        <v>114</v>
      </c>
      <c r="E51" s="153">
        <v>6700</v>
      </c>
      <c r="F51" s="37"/>
      <c r="G51" s="38">
        <f>IF(D51="Add",($F$24+E51)*C51, (IF(D51="Deduct",($F$24-E51)*C51,  (IF(D51="No Charge",$F$24*C51,  (IF(D51="Not Available", "N/A", "")))))))</f>
        <v>152318</v>
      </c>
      <c r="H51" s="36" t="s">
        <v>119</v>
      </c>
      <c r="I51" s="39" t="s">
        <v>120</v>
      </c>
      <c r="J51" s="32"/>
      <c r="K51" s="63" t="s">
        <v>67</v>
      </c>
      <c r="L51" s="34">
        <v>1</v>
      </c>
      <c r="M51" s="35" t="s">
        <v>114</v>
      </c>
      <c r="N51" s="36">
        <v>8201</v>
      </c>
      <c r="O51" s="37"/>
      <c r="P51" s="38">
        <f>IF(M51="Add",($F$24+N51)*L51, (IF(M51="Deduct",($F$24-N51)*L51,  (IF(M51="No Charge",$F$24*L51,  (IF(M51="Not Available", "N/A", "")))))))</f>
        <v>153819</v>
      </c>
      <c r="Q51" s="107" t="s">
        <v>119</v>
      </c>
      <c r="R51" s="110" t="s">
        <v>132</v>
      </c>
      <c r="S51" s="32"/>
      <c r="T51" s="63" t="s">
        <v>67</v>
      </c>
      <c r="U51" s="34">
        <v>1</v>
      </c>
      <c r="V51" s="35" t="s">
        <v>114</v>
      </c>
      <c r="W51" s="36">
        <v>8000</v>
      </c>
      <c r="X51" s="37"/>
      <c r="Y51" s="38">
        <f>IF(V51="Add",($F$24+W51)*U51, (IF(V51="Deduct",($F$24-W51)*U51,  (IF(V51="No Charge",$F$24*U51,  (IF(V51="Not Available", "N/A", "")))))))</f>
        <v>153618</v>
      </c>
      <c r="Z51" s="163" t="s">
        <v>119</v>
      </c>
      <c r="AA51" s="164" t="s">
        <v>140</v>
      </c>
    </row>
    <row r="52" spans="1:27" ht="14.95" thickBot="1" x14ac:dyDescent="0.3">
      <c r="A52" s="40">
        <v>15</v>
      </c>
      <c r="B52" s="63" t="s">
        <v>68</v>
      </c>
      <c r="C52" s="34">
        <v>1</v>
      </c>
      <c r="D52" s="35" t="s">
        <v>114</v>
      </c>
      <c r="E52" s="153">
        <v>9574</v>
      </c>
      <c r="F52" s="37"/>
      <c r="G52" s="38">
        <f>IF(D52="Add",($F$24+E52)*C52, (IF(D52="Deduct",($F$24-E52)*C52,  (IF(D52="No Charge",$F$24*C52,  (IF(D52="Not Available", "N/A", "")))))))</f>
        <v>155192</v>
      </c>
      <c r="H52" s="36" t="s">
        <v>119</v>
      </c>
      <c r="I52" s="39" t="s">
        <v>120</v>
      </c>
      <c r="J52" s="40">
        <v>15</v>
      </c>
      <c r="K52" s="63" t="s">
        <v>68</v>
      </c>
      <c r="L52" s="34">
        <v>1</v>
      </c>
      <c r="M52" s="35" t="s">
        <v>114</v>
      </c>
      <c r="N52" s="36">
        <v>12229</v>
      </c>
      <c r="O52" s="37"/>
      <c r="P52" s="38"/>
      <c r="Q52" s="107" t="s">
        <v>119</v>
      </c>
      <c r="R52" s="110" t="s">
        <v>132</v>
      </c>
      <c r="S52" s="40">
        <v>15</v>
      </c>
      <c r="T52" s="63" t="s">
        <v>68</v>
      </c>
      <c r="U52" s="34">
        <v>1</v>
      </c>
      <c r="V52" s="35" t="s">
        <v>114</v>
      </c>
      <c r="W52" s="36">
        <v>12000</v>
      </c>
      <c r="X52" s="37"/>
      <c r="Y52" s="38"/>
      <c r="Z52" s="163" t="s">
        <v>141</v>
      </c>
      <c r="AA52" s="164" t="s">
        <v>148</v>
      </c>
    </row>
    <row r="53" spans="1:27" ht="14.95" thickBot="1" x14ac:dyDescent="0.3">
      <c r="A53" s="32"/>
      <c r="B53" s="63" t="s">
        <v>69</v>
      </c>
      <c r="C53" s="34">
        <v>1</v>
      </c>
      <c r="D53" s="35" t="s">
        <v>116</v>
      </c>
      <c r="E53" s="153">
        <v>7500</v>
      </c>
      <c r="F53" s="37"/>
      <c r="G53" s="38">
        <f>IF(D53="Add",($F$24+E53)*C53, (IF(D53="Deduct",($F$24-E53)*C53,  (IF(D53="No Charge",$F$24*C53,  (IF(D53="Not Available", "N/A", "")))))))</f>
        <v>138118</v>
      </c>
      <c r="H53" s="37"/>
      <c r="I53" s="41"/>
      <c r="J53" s="32"/>
      <c r="K53" s="63" t="s">
        <v>69</v>
      </c>
      <c r="L53" s="34">
        <v>1</v>
      </c>
      <c r="M53" s="35" t="s">
        <v>116</v>
      </c>
      <c r="N53" s="36">
        <v>6000</v>
      </c>
      <c r="O53" s="37"/>
      <c r="P53" s="38"/>
      <c r="Q53" s="108"/>
      <c r="R53" s="112"/>
      <c r="S53" s="32"/>
      <c r="T53" s="63" t="s">
        <v>69</v>
      </c>
      <c r="U53" s="34">
        <v>1</v>
      </c>
      <c r="V53" s="35" t="s">
        <v>116</v>
      </c>
      <c r="W53" s="36">
        <v>13500</v>
      </c>
      <c r="X53" s="37"/>
      <c r="Y53" s="38"/>
      <c r="Z53" s="108"/>
      <c r="AA53" s="112"/>
    </row>
    <row r="54" spans="1:27" ht="14.95" thickBot="1" x14ac:dyDescent="0.3">
      <c r="A54" s="32"/>
      <c r="B54" s="63" t="s">
        <v>70</v>
      </c>
      <c r="C54" s="34">
        <v>1</v>
      </c>
      <c r="D54" s="35" t="s">
        <v>114</v>
      </c>
      <c r="E54" s="153">
        <v>550</v>
      </c>
      <c r="F54" s="37"/>
      <c r="G54" s="38">
        <f>IF(D54="Add",($F$12+E54)*C54, (IF(D54="Deduct",($F$12-E54)*C54,  (IF(D54="No Charge",$F$12*C54,  (IF(D54="Not Available", "N/A", "")))))))</f>
        <v>140343</v>
      </c>
      <c r="H54" s="36" t="s">
        <v>121</v>
      </c>
      <c r="I54" s="39" t="s">
        <v>125</v>
      </c>
      <c r="J54" s="32"/>
      <c r="K54" s="63" t="s">
        <v>70</v>
      </c>
      <c r="L54" s="34">
        <v>1</v>
      </c>
      <c r="M54" s="35" t="s">
        <v>114</v>
      </c>
      <c r="N54" s="36">
        <v>600</v>
      </c>
      <c r="O54" s="37"/>
      <c r="P54" s="38">
        <f>IF(M54="Add",($F$12+N54)*L54, (IF(M54="Deduct",($F$12-N54)*L54,  (IF(M54="No Charge",$F$12*L54,  (IF(M54="Not Available", "N/A", "")))))))</f>
        <v>140393</v>
      </c>
      <c r="Q54" s="107"/>
      <c r="R54" s="110"/>
      <c r="S54" s="32"/>
      <c r="T54" s="63" t="s">
        <v>70</v>
      </c>
      <c r="U54" s="34">
        <v>1</v>
      </c>
      <c r="V54" s="35" t="s">
        <v>114</v>
      </c>
      <c r="W54" s="36">
        <v>570</v>
      </c>
      <c r="X54" s="37"/>
      <c r="Y54" s="38">
        <f>IF(V54="Add",($F$12+W54)*U54, (IF(V54="Deduct",($F$12-W54)*U54,  (IF(V54="No Charge",$F$12*U54,  (IF(V54="Not Available", "N/A", "")))))))</f>
        <v>140363</v>
      </c>
      <c r="Z54" s="107" t="s">
        <v>143</v>
      </c>
      <c r="AA54" s="110" t="s">
        <v>144</v>
      </c>
    </row>
    <row r="55" spans="1:27" ht="25.15" thickBot="1" x14ac:dyDescent="0.3">
      <c r="A55" s="32"/>
      <c r="B55" s="63" t="s">
        <v>79</v>
      </c>
      <c r="C55" s="34">
        <v>1</v>
      </c>
      <c r="D55" s="35" t="s">
        <v>113</v>
      </c>
      <c r="E55" s="36" t="s">
        <v>112</v>
      </c>
      <c r="F55" s="37"/>
      <c r="G55" s="38" t="str">
        <f>IF(D55="Add",($F$12+E55)*C55, (IF(D55="Deduct",($F$12-E55)*C55,  (IF(D55="No Charge",$F$12*C55,  (IF(D55="Not Available", "N/A", "")))))))</f>
        <v>N/A</v>
      </c>
      <c r="H55" s="36" t="s">
        <v>126</v>
      </c>
      <c r="I55" s="39" t="s">
        <v>112</v>
      </c>
      <c r="J55" s="32"/>
      <c r="K55" s="63" t="s">
        <v>79</v>
      </c>
      <c r="L55" s="34">
        <v>1</v>
      </c>
      <c r="M55" s="35" t="s">
        <v>113</v>
      </c>
      <c r="N55" s="36"/>
      <c r="O55" s="37"/>
      <c r="P55" s="38" t="str">
        <f>IF(M55="Add",($F$12+N55)*L55, (IF(M55="Deduct",($F$12-N55)*L55,  (IF(M55="No Charge",$F$12*L55,  (IF(M55="Not Available", "N/A", "")))))))</f>
        <v>N/A</v>
      </c>
      <c r="Q55" s="107"/>
      <c r="R55" s="110"/>
      <c r="S55" s="32"/>
      <c r="T55" s="63" t="s">
        <v>79</v>
      </c>
      <c r="U55" s="34">
        <v>1</v>
      </c>
      <c r="V55" s="35" t="s">
        <v>114</v>
      </c>
      <c r="W55" s="36">
        <v>640</v>
      </c>
      <c r="X55" s="37"/>
      <c r="Y55" s="38">
        <f>IF(V55="Add",($F$12+W55)*U55, (IF(V55="Deduct",($F$12-W55)*U55,  (IF(V55="No Charge",$F$12*U55,  (IF(V55="Not Available", "N/A", "")))))))</f>
        <v>140433</v>
      </c>
      <c r="Z55" s="107" t="s">
        <v>143</v>
      </c>
      <c r="AA55" s="110" t="s">
        <v>152</v>
      </c>
    </row>
    <row r="56" spans="1:27" ht="14.95" thickBot="1" x14ac:dyDescent="0.3">
      <c r="A56" s="42"/>
      <c r="B56" s="64" t="s">
        <v>96</v>
      </c>
      <c r="C56" s="44"/>
      <c r="D56" s="44"/>
      <c r="E56" s="44"/>
      <c r="F56" s="44"/>
      <c r="G56" s="45">
        <f>SUM(G50:G55)</f>
        <v>737460</v>
      </c>
      <c r="H56" s="44"/>
      <c r="I56" s="46"/>
      <c r="J56" s="42"/>
      <c r="K56" s="64" t="s">
        <v>96</v>
      </c>
      <c r="L56" s="44"/>
      <c r="M56" s="44"/>
      <c r="N56" s="44"/>
      <c r="O56" s="44"/>
      <c r="P56" s="45">
        <f>SUM(P50:P55)</f>
        <v>451884</v>
      </c>
      <c r="Q56" s="115"/>
      <c r="R56" s="117"/>
      <c r="S56" s="42"/>
      <c r="T56" s="64" t="s">
        <v>96</v>
      </c>
      <c r="U56" s="44"/>
      <c r="V56" s="44"/>
      <c r="W56" s="44"/>
      <c r="X56" s="44"/>
      <c r="Y56" s="45">
        <f>SUM(Y50:Y55)</f>
        <v>593087</v>
      </c>
      <c r="Z56" s="115"/>
      <c r="AA56" s="117"/>
    </row>
    <row r="57" spans="1:27" ht="27.2" thickBot="1" x14ac:dyDescent="0.3">
      <c r="A57" s="25"/>
      <c r="B57" s="62" t="s">
        <v>97</v>
      </c>
      <c r="C57" s="27">
        <v>10</v>
      </c>
      <c r="D57" s="28"/>
      <c r="E57" s="28"/>
      <c r="F57" s="152">
        <v>153213</v>
      </c>
      <c r="G57" s="29">
        <f>C57*F57</f>
        <v>1532130</v>
      </c>
      <c r="H57" s="30" t="s">
        <v>117</v>
      </c>
      <c r="I57" s="31" t="s">
        <v>118</v>
      </c>
      <c r="J57" s="25"/>
      <c r="K57" s="62" t="s">
        <v>97</v>
      </c>
      <c r="L57" s="27">
        <v>10</v>
      </c>
      <c r="M57" s="28"/>
      <c r="N57" s="28"/>
      <c r="O57" s="159">
        <v>162345</v>
      </c>
      <c r="P57" s="29">
        <f>L57*O57</f>
        <v>1623450</v>
      </c>
      <c r="Q57" s="101" t="s">
        <v>130</v>
      </c>
      <c r="R57" s="102" t="s">
        <v>135</v>
      </c>
      <c r="S57" s="25"/>
      <c r="T57" s="62" t="s">
        <v>97</v>
      </c>
      <c r="U57" s="27">
        <v>10</v>
      </c>
      <c r="V57" s="28"/>
      <c r="W57" s="28"/>
      <c r="X57" s="159">
        <v>160610</v>
      </c>
      <c r="Y57" s="29">
        <f>U57*X57</f>
        <v>1606100</v>
      </c>
      <c r="Z57" s="161" t="s">
        <v>138</v>
      </c>
      <c r="AA57" s="162" t="s">
        <v>149</v>
      </c>
    </row>
    <row r="58" spans="1:27" ht="14.95" thickBot="1" x14ac:dyDescent="0.3">
      <c r="A58" s="32"/>
      <c r="B58" s="63" t="s">
        <v>67</v>
      </c>
      <c r="C58" s="34">
        <v>1</v>
      </c>
      <c r="D58" s="35" t="s">
        <v>114</v>
      </c>
      <c r="E58" s="153">
        <v>6700</v>
      </c>
      <c r="F58" s="37"/>
      <c r="G58" s="38">
        <f>IF(D58="Add",($F$30+E58)*C58, (IF(D58="Deduct",($F$30-E58)*C58,  (IF(D58="No Charge",$F$30*C58,  (IF(D58="Not Available", "N/A", "")))))))</f>
        <v>153434</v>
      </c>
      <c r="H58" s="36" t="s">
        <v>119</v>
      </c>
      <c r="I58" s="39" t="s">
        <v>120</v>
      </c>
      <c r="J58" s="32"/>
      <c r="K58" s="63" t="s">
        <v>67</v>
      </c>
      <c r="L58" s="34">
        <v>1</v>
      </c>
      <c r="M58" s="35" t="s">
        <v>114</v>
      </c>
      <c r="N58" s="36">
        <v>9200</v>
      </c>
      <c r="O58" s="37"/>
      <c r="P58" s="38">
        <f>IF(M58="Add",($F$30+N58)*L58, (IF(M58="Deduct",($F$30-N58)*L58,  (IF(M58="No Charge",$F$30*L58,  (IF(M58="Not Available", "N/A", "")))))))</f>
        <v>155934</v>
      </c>
      <c r="Q58" s="107" t="s">
        <v>119</v>
      </c>
      <c r="R58" s="110" t="s">
        <v>132</v>
      </c>
      <c r="S58" s="32"/>
      <c r="T58" s="63" t="s">
        <v>67</v>
      </c>
      <c r="U58" s="34">
        <v>1</v>
      </c>
      <c r="V58" s="35" t="s">
        <v>114</v>
      </c>
      <c r="W58" s="36">
        <v>8974</v>
      </c>
      <c r="X58" s="37"/>
      <c r="Y58" s="38">
        <f>IF(V58="Add",($F$30+W58)*U58, (IF(V58="Deduct",($F$30-W58)*U58,  (IF(V58="No Charge",$F$30*U58,  (IF(V58="Not Available", "N/A", "")))))))</f>
        <v>155708</v>
      </c>
      <c r="Z58" s="163" t="s">
        <v>119</v>
      </c>
      <c r="AA58" s="164" t="s">
        <v>140</v>
      </c>
    </row>
    <row r="59" spans="1:27" ht="14.95" thickBot="1" x14ac:dyDescent="0.3">
      <c r="A59" s="40">
        <v>16</v>
      </c>
      <c r="B59" s="63" t="s">
        <v>68</v>
      </c>
      <c r="C59" s="34">
        <v>1</v>
      </c>
      <c r="D59" s="35" t="s">
        <v>114</v>
      </c>
      <c r="E59" s="153">
        <v>9574</v>
      </c>
      <c r="F59" s="37"/>
      <c r="G59" s="38">
        <f>IF(D59="Add",($F$30+E59)*C59, (IF(D59="Deduct",($F$30-E59)*C59,  (IF(D59="No Charge",$F$30*C59,  (IF(D59="Not Available", "N/A", "")))))))</f>
        <v>156308</v>
      </c>
      <c r="H59" s="36" t="s">
        <v>119</v>
      </c>
      <c r="I59" s="39" t="s">
        <v>120</v>
      </c>
      <c r="J59" s="40">
        <v>16</v>
      </c>
      <c r="K59" s="63" t="s">
        <v>68</v>
      </c>
      <c r="L59" s="34">
        <v>1</v>
      </c>
      <c r="M59" s="35" t="s">
        <v>114</v>
      </c>
      <c r="N59" s="36">
        <v>12811</v>
      </c>
      <c r="O59" s="37"/>
      <c r="P59" s="38">
        <f>IF(M59="Add",($F$30+N59)*L59, (IF(M59="Deduct",($F$30-N59)*L59,  (IF(M59="No Charge",$F$30*L59,  (IF(M59="Not Available", "N/A", "")))))))</f>
        <v>159545</v>
      </c>
      <c r="Q59" s="107" t="s">
        <v>119</v>
      </c>
      <c r="R59" s="110" t="s">
        <v>132</v>
      </c>
      <c r="S59" s="40">
        <v>16</v>
      </c>
      <c r="T59" s="63" t="s">
        <v>68</v>
      </c>
      <c r="U59" s="34">
        <v>1</v>
      </c>
      <c r="V59" s="35" t="s">
        <v>114</v>
      </c>
      <c r="W59" s="36">
        <v>13274</v>
      </c>
      <c r="X59" s="37"/>
      <c r="Y59" s="38">
        <f>IF(V59="Add",($F$30+W59)*U59, (IF(V59="Deduct",($F$30-W59)*U59,  (IF(V59="No Charge",$F$30*U59,  (IF(V59="Not Available", "N/A", "")))))))</f>
        <v>160008</v>
      </c>
      <c r="Z59" s="163" t="s">
        <v>141</v>
      </c>
      <c r="AA59" s="164" t="s">
        <v>150</v>
      </c>
    </row>
    <row r="60" spans="1:27" ht="14.95" thickBot="1" x14ac:dyDescent="0.3">
      <c r="A60" s="32"/>
      <c r="B60" s="63" t="s">
        <v>69</v>
      </c>
      <c r="C60" s="34">
        <v>1</v>
      </c>
      <c r="D60" s="35" t="s">
        <v>116</v>
      </c>
      <c r="E60" s="153">
        <v>7500</v>
      </c>
      <c r="F60" s="37"/>
      <c r="G60" s="38">
        <f>IF(D60="Add",($F$30+E60)*C60, (IF(D60="Deduct",($F$30-E60)*C60,  (IF(D60="No Charge",$F$30*C60,  (IF(D60="Not Available", "N/A", "")))))))</f>
        <v>139234</v>
      </c>
      <c r="H60" s="37"/>
      <c r="I60" s="41"/>
      <c r="J60" s="32"/>
      <c r="K60" s="63" t="s">
        <v>69</v>
      </c>
      <c r="L60" s="34">
        <v>1</v>
      </c>
      <c r="M60" s="35" t="s">
        <v>116</v>
      </c>
      <c r="N60" s="36">
        <v>6000</v>
      </c>
      <c r="O60" s="37"/>
      <c r="P60" s="38">
        <f>IF(M60="Add",($F$30+N60)*L60, (IF(M60="Deduct",($F$30-N60)*L60,  (IF(M60="No Charge",$F$30*L60,  (IF(M60="Not Available", "N/A", "")))))))</f>
        <v>140734</v>
      </c>
      <c r="Q60" s="108"/>
      <c r="R60" s="112"/>
      <c r="S60" s="32"/>
      <c r="T60" s="63" t="s">
        <v>69</v>
      </c>
      <c r="U60" s="34">
        <v>1</v>
      </c>
      <c r="V60" s="35" t="s">
        <v>116</v>
      </c>
      <c r="W60" s="36">
        <v>13500</v>
      </c>
      <c r="X60" s="37"/>
      <c r="Y60" s="38">
        <f>IF(V60="Add",($F$30+W60)*U60, (IF(V60="Deduct",($F$30-W60)*U60,  (IF(V60="No Charge",$F$30*U60,  (IF(V60="Not Available", "N/A", "")))))))</f>
        <v>133234</v>
      </c>
      <c r="Z60" s="108"/>
      <c r="AA60" s="112"/>
    </row>
    <row r="61" spans="1:27" ht="14.95" thickBot="1" x14ac:dyDescent="0.3">
      <c r="A61" s="32"/>
      <c r="B61" s="63" t="s">
        <v>70</v>
      </c>
      <c r="C61" s="34">
        <v>1</v>
      </c>
      <c r="D61" s="35" t="s">
        <v>114</v>
      </c>
      <c r="E61" s="153">
        <v>550</v>
      </c>
      <c r="F61" s="37"/>
      <c r="G61" s="38">
        <f>IF(D61="Add",($F$12+E61)*C61, (IF(D61="Deduct",($F$12-E61)*C61,  (IF(D61="No Charge",$F$12*C61,  (IF(D61="Not Available", "N/A", "")))))))</f>
        <v>140343</v>
      </c>
      <c r="H61" s="36" t="s">
        <v>121</v>
      </c>
      <c r="I61" s="39" t="s">
        <v>125</v>
      </c>
      <c r="J61" s="32"/>
      <c r="K61" s="63" t="s">
        <v>70</v>
      </c>
      <c r="L61" s="34">
        <v>1</v>
      </c>
      <c r="M61" s="35" t="s">
        <v>114</v>
      </c>
      <c r="N61" s="36">
        <v>600</v>
      </c>
      <c r="O61" s="37"/>
      <c r="P61" s="38">
        <f>IF(M61="Add",($F$12+N61)*L61, (IF(M61="Deduct",($F$12-N61)*L61,  (IF(M61="No Charge",$F$12*L61,  (IF(M61="Not Available", "N/A", "")))))))</f>
        <v>140393</v>
      </c>
      <c r="Q61" s="107"/>
      <c r="R61" s="110"/>
      <c r="S61" s="32"/>
      <c r="T61" s="63" t="s">
        <v>70</v>
      </c>
      <c r="U61" s="34">
        <v>1</v>
      </c>
      <c r="V61" s="35" t="s">
        <v>114</v>
      </c>
      <c r="W61" s="36">
        <v>570</v>
      </c>
      <c r="X61" s="37"/>
      <c r="Y61" s="38">
        <f>IF(V61="Add",($F$12+W61)*U61, (IF(V61="Deduct",($F$12-W61)*U61,  (IF(V61="No Charge",$F$12*U61,  (IF(V61="Not Available", "N/A", "")))))))</f>
        <v>140363</v>
      </c>
      <c r="Z61" s="107" t="s">
        <v>143</v>
      </c>
      <c r="AA61" s="110" t="s">
        <v>144</v>
      </c>
    </row>
    <row r="62" spans="1:27" ht="25.15" thickBot="1" x14ac:dyDescent="0.3">
      <c r="A62" s="32"/>
      <c r="B62" s="63" t="s">
        <v>79</v>
      </c>
      <c r="C62" s="34">
        <v>1</v>
      </c>
      <c r="D62" s="35" t="s">
        <v>113</v>
      </c>
      <c r="E62" s="36" t="s">
        <v>112</v>
      </c>
      <c r="F62" s="37"/>
      <c r="G62" s="38" t="str">
        <f>IF(D62="Add",($F$12+E62)*C62, (IF(D62="Deduct",($F$12-E62)*C62,  (IF(D62="No Charge",$F$12*C62,  (IF(D62="Not Available", "N/A", "")))))))</f>
        <v>N/A</v>
      </c>
      <c r="H62" s="36" t="s">
        <v>126</v>
      </c>
      <c r="I62" s="39" t="s">
        <v>112</v>
      </c>
      <c r="J62" s="32"/>
      <c r="K62" s="63" t="s">
        <v>79</v>
      </c>
      <c r="L62" s="34">
        <v>1</v>
      </c>
      <c r="M62" s="35" t="s">
        <v>113</v>
      </c>
      <c r="N62" s="36"/>
      <c r="O62" s="37"/>
      <c r="P62" s="38" t="str">
        <f>IF(M62="Add",($F$12+N62)*L62, (IF(M62="Deduct",($F$12-N62)*L62,  (IF(M62="No Charge",$F$12*L62,  (IF(M62="Not Available", "N/A", "")))))))</f>
        <v>N/A</v>
      </c>
      <c r="Q62" s="107"/>
      <c r="R62" s="110"/>
      <c r="S62" s="32"/>
      <c r="T62" s="63" t="s">
        <v>79</v>
      </c>
      <c r="U62" s="34">
        <v>1</v>
      </c>
      <c r="V62" s="35" t="s">
        <v>114</v>
      </c>
      <c r="W62" s="36">
        <v>689</v>
      </c>
      <c r="X62" s="37"/>
      <c r="Y62" s="38">
        <f>IF(V62="Add",($F$12+W62)*U62, (IF(V62="Deduct",($F$12-W62)*U62,  (IF(V62="No Charge",$F$12*U62,  (IF(V62="Not Available", "N/A", "")))))))</f>
        <v>140482</v>
      </c>
      <c r="Z62" s="107" t="s">
        <v>143</v>
      </c>
      <c r="AA62" s="110" t="s">
        <v>152</v>
      </c>
    </row>
    <row r="63" spans="1:27" ht="14.95" thickBot="1" x14ac:dyDescent="0.3">
      <c r="A63" s="42"/>
      <c r="B63" s="43" t="s">
        <v>98</v>
      </c>
      <c r="C63" s="44"/>
      <c r="D63" s="44"/>
      <c r="E63" s="44"/>
      <c r="F63" s="49"/>
      <c r="G63" s="50">
        <f>SUM(G57:G62)</f>
        <v>2121449</v>
      </c>
      <c r="H63" s="44"/>
      <c r="I63" s="46"/>
      <c r="J63" s="42"/>
      <c r="K63" s="43" t="s">
        <v>98</v>
      </c>
      <c r="L63" s="44"/>
      <c r="M63" s="44"/>
      <c r="N63" s="44"/>
      <c r="O63" s="49"/>
      <c r="P63" s="50">
        <f>SUM(P57:P62)</f>
        <v>2220056</v>
      </c>
      <c r="Q63" s="44"/>
      <c r="R63" s="46"/>
      <c r="S63" s="42"/>
      <c r="T63" s="43" t="s">
        <v>98</v>
      </c>
      <c r="U63" s="44"/>
      <c r="V63" s="44"/>
      <c r="W63" s="44"/>
      <c r="X63" s="49"/>
      <c r="Y63" s="50">
        <f>SUM(Y57:Y62)</f>
        <v>2335895</v>
      </c>
      <c r="Z63" s="44"/>
      <c r="AA63" s="46"/>
    </row>
    <row r="64" spans="1:27" ht="15.65" x14ac:dyDescent="0.25">
      <c r="A64" s="51"/>
      <c r="B64" s="52"/>
      <c r="C64" s="51"/>
      <c r="D64" s="51"/>
      <c r="E64" s="51"/>
      <c r="F64" s="137" t="s">
        <v>99</v>
      </c>
      <c r="G64" s="138">
        <f>(G17+G23+G29+G35+G42+G49+G56+G63)</f>
        <v>26608147</v>
      </c>
      <c r="H64" s="51"/>
      <c r="I64" s="51"/>
      <c r="J64" s="51"/>
      <c r="K64" s="52"/>
      <c r="L64" s="51"/>
      <c r="M64" s="51"/>
      <c r="N64" s="51"/>
      <c r="O64" s="137" t="s">
        <v>99</v>
      </c>
      <c r="P64" s="138">
        <f>(P17+P23+P29+P35+P42+P49+P56+P63)</f>
        <v>26785604</v>
      </c>
      <c r="Q64" s="51"/>
      <c r="R64" s="51"/>
      <c r="S64" s="51"/>
      <c r="T64" s="52"/>
      <c r="U64" s="51"/>
      <c r="V64" s="51"/>
      <c r="W64" s="51"/>
      <c r="X64" s="137" t="s">
        <v>99</v>
      </c>
      <c r="Y64" s="138">
        <f>(Y17+Y23+Y29+Y35+Y42+Y49+Y56+Y63)</f>
        <v>27355345</v>
      </c>
      <c r="Z64" s="51"/>
      <c r="AA64" s="51"/>
    </row>
  </sheetData>
  <dataValidations count="1">
    <dataValidation type="list" allowBlank="1" showInputMessage="1" showErrorMessage="1" promptTitle="LIST SELECT" prompt="Select from the drop down list the action to be taken with the amount you provide." sqref="D13:D16 D19:D22 D25:D28 D31:D34 D37:D41 D44:D48 D51:D55 D58:D62 M13:M16 M19:M22 M25:M28 M31:M34 M37:M41 M44:M48 M51:M55 M58:M62 V13:V16 V19:V22 V25:V28 V31:V34 V37:V41 V44:V48 V51:V55 V58:V62" xr:uid="{909A08C8-F5D8-4CB7-8761-AFAED44EE2FD}">
      <formula1>"ADD, DEDUCT, NO CHARGE, NOT AVAILABLE"</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4BB4-BCBA-4F9F-A0B8-49634EAD2C22}">
  <dimension ref="A1:Q64"/>
  <sheetViews>
    <sheetView topLeftCell="F12" workbookViewId="0">
      <selection activeCell="P7" sqref="P7"/>
    </sheetView>
  </sheetViews>
  <sheetFormatPr defaultRowHeight="14.3" x14ac:dyDescent="0.25"/>
  <cols>
    <col min="1" max="1" width="20" bestFit="1" customWidth="1"/>
    <col min="2" max="2" width="66.25" customWidth="1"/>
    <col min="3" max="3" width="14.25" customWidth="1"/>
    <col min="4" max="4" width="13.75" customWidth="1"/>
    <col min="5" max="5" width="6.375" bestFit="1" customWidth="1"/>
    <col min="6" max="6" width="76.625" bestFit="1" customWidth="1"/>
    <col min="7" max="7" width="15.125" bestFit="1" customWidth="1"/>
    <col min="8" max="8" width="12.5" bestFit="1" customWidth="1"/>
    <col min="9" max="9" width="6.125" bestFit="1" customWidth="1"/>
    <col min="10" max="10" width="44.5" bestFit="1" customWidth="1"/>
    <col min="11" max="11" width="7.875" bestFit="1" customWidth="1"/>
    <col min="12" max="12" width="12.5" bestFit="1" customWidth="1"/>
    <col min="14" max="14" width="12" bestFit="1" customWidth="1"/>
    <col min="15" max="15" width="15.5" bestFit="1" customWidth="1"/>
    <col min="16" max="16" width="17.5" bestFit="1" customWidth="1"/>
    <col min="17" max="17" width="22.625" bestFit="1" customWidth="1"/>
  </cols>
  <sheetData>
    <row r="1" spans="1:17" ht="15.65" x14ac:dyDescent="0.25">
      <c r="A1" s="12" t="s">
        <v>0</v>
      </c>
      <c r="B1" s="139" t="s">
        <v>5</v>
      </c>
      <c r="C1" s="13"/>
      <c r="D1" s="14"/>
    </row>
    <row r="2" spans="1:17" x14ac:dyDescent="0.25">
      <c r="A2" s="15" t="s">
        <v>1</v>
      </c>
      <c r="B2" s="16"/>
      <c r="C2" s="16"/>
      <c r="D2" s="17"/>
    </row>
    <row r="3" spans="1:17" x14ac:dyDescent="0.25">
      <c r="A3" s="18" t="s">
        <v>105</v>
      </c>
      <c r="B3" s="19"/>
      <c r="C3" s="19"/>
      <c r="D3" s="17"/>
    </row>
    <row r="4" spans="1:17" x14ac:dyDescent="0.25">
      <c r="A4" s="15"/>
      <c r="B4" s="16"/>
      <c r="C4" s="16"/>
      <c r="D4" s="17"/>
    </row>
    <row r="5" spans="1:17" x14ac:dyDescent="0.25">
      <c r="A5" s="15"/>
      <c r="B5" s="16"/>
      <c r="C5" s="16"/>
      <c r="D5" s="17"/>
    </row>
    <row r="6" spans="1:17" x14ac:dyDescent="0.25">
      <c r="A6" s="140" t="s">
        <v>2</v>
      </c>
      <c r="B6" s="16"/>
      <c r="C6" s="16"/>
      <c r="D6" s="17"/>
    </row>
    <row r="7" spans="1:17" x14ac:dyDescent="0.25">
      <c r="A7" s="15"/>
      <c r="B7" s="16"/>
      <c r="C7" s="16"/>
      <c r="D7" s="17"/>
    </row>
    <row r="8" spans="1:17" x14ac:dyDescent="0.25">
      <c r="A8" s="15" t="s">
        <v>3</v>
      </c>
      <c r="B8" s="53" t="s">
        <v>111</v>
      </c>
      <c r="C8" s="16"/>
      <c r="D8" s="17"/>
    </row>
    <row r="9" spans="1:17" x14ac:dyDescent="0.25">
      <c r="A9" s="15"/>
      <c r="B9" s="16"/>
      <c r="C9" s="16"/>
      <c r="D9" s="17"/>
      <c r="E9" s="158" t="s">
        <v>136</v>
      </c>
      <c r="F9" s="158"/>
      <c r="I9" s="158" t="s">
        <v>153</v>
      </c>
      <c r="J9" s="158"/>
    </row>
    <row r="10" spans="1:17" x14ac:dyDescent="0.25">
      <c r="A10" s="22"/>
      <c r="B10" s="23"/>
      <c r="C10" s="23"/>
      <c r="D10" s="24"/>
    </row>
    <row r="11" spans="1:17" ht="55.05" thickBot="1" x14ac:dyDescent="0.3">
      <c r="A11" s="141" t="s">
        <v>4</v>
      </c>
      <c r="B11" s="142" t="s">
        <v>6</v>
      </c>
      <c r="C11" s="143" t="s">
        <v>34</v>
      </c>
      <c r="D11" s="144" t="s">
        <v>35</v>
      </c>
      <c r="E11" s="141" t="s">
        <v>4</v>
      </c>
      <c r="F11" s="142" t="s">
        <v>6</v>
      </c>
      <c r="G11" s="143" t="s">
        <v>34</v>
      </c>
      <c r="H11" s="144" t="s">
        <v>35</v>
      </c>
      <c r="I11" s="141" t="s">
        <v>4</v>
      </c>
      <c r="J11" s="142" t="s">
        <v>6</v>
      </c>
      <c r="K11" s="143" t="s">
        <v>34</v>
      </c>
      <c r="L11" s="144" t="s">
        <v>35</v>
      </c>
      <c r="M11" s="127" t="s">
        <v>61</v>
      </c>
      <c r="N11" s="127" t="s">
        <v>62</v>
      </c>
      <c r="O11" s="127" t="s">
        <v>63</v>
      </c>
      <c r="P11" s="127" t="s">
        <v>64</v>
      </c>
      <c r="Q11" s="128" t="s">
        <v>65</v>
      </c>
    </row>
    <row r="12" spans="1:17" ht="100.55" customHeight="1" thickBot="1" x14ac:dyDescent="0.3">
      <c r="A12" s="54">
        <v>9</v>
      </c>
      <c r="B12" s="55" t="s">
        <v>100</v>
      </c>
      <c r="C12" s="56" t="s">
        <v>113</v>
      </c>
      <c r="D12" s="57" t="s">
        <v>112</v>
      </c>
      <c r="E12" s="54">
        <v>9</v>
      </c>
      <c r="F12" s="55" t="s">
        <v>100</v>
      </c>
      <c r="G12" s="56" t="s">
        <v>114</v>
      </c>
      <c r="H12" s="57">
        <v>14984</v>
      </c>
      <c r="I12" s="54">
        <v>9</v>
      </c>
      <c r="J12" s="55" t="s">
        <v>100</v>
      </c>
      <c r="K12" s="56" t="s">
        <v>113</v>
      </c>
      <c r="L12" s="57">
        <v>0</v>
      </c>
      <c r="M12" s="98"/>
      <c r="N12" s="99">
        <v>147011</v>
      </c>
      <c r="O12" s="100" t="e">
        <f>K12*N12</f>
        <v>#VALUE!</v>
      </c>
      <c r="P12" s="161" t="s">
        <v>138</v>
      </c>
      <c r="Q12" s="162" t="s">
        <v>139</v>
      </c>
    </row>
    <row r="13" spans="1:17" ht="56.25" customHeight="1" thickBot="1" x14ac:dyDescent="0.3">
      <c r="A13" s="54">
        <v>10</v>
      </c>
      <c r="B13" s="55" t="s">
        <v>101</v>
      </c>
      <c r="C13" s="56" t="s">
        <v>113</v>
      </c>
      <c r="D13" s="57" t="s">
        <v>112</v>
      </c>
      <c r="E13" s="54">
        <v>10</v>
      </c>
      <c r="F13" s="55" t="s">
        <v>101</v>
      </c>
      <c r="G13" s="56" t="s">
        <v>113</v>
      </c>
      <c r="H13" s="57"/>
      <c r="I13" s="54">
        <v>10</v>
      </c>
      <c r="J13" s="55" t="s">
        <v>101</v>
      </c>
      <c r="K13" s="56" t="s">
        <v>115</v>
      </c>
      <c r="L13" s="57">
        <v>0</v>
      </c>
      <c r="M13" s="107">
        <v>7289</v>
      </c>
      <c r="N13" s="108"/>
      <c r="O13" s="109" t="str">
        <f>IF(L13="Add",($F$12+M13)*K13, (IF(L13="Deduct",($F$12-M13)*K13,  (IF(L13="No Charge",$F$12*K13,  (IF(L13="Not Available", "N/A", "")))))))</f>
        <v/>
      </c>
      <c r="P13" s="163" t="s">
        <v>119</v>
      </c>
      <c r="Q13" s="164" t="s">
        <v>140</v>
      </c>
    </row>
    <row r="14" spans="1:17" ht="33.799999999999997" customHeight="1" thickBot="1" x14ac:dyDescent="0.3">
      <c r="A14" s="54">
        <v>11</v>
      </c>
      <c r="B14" s="55" t="s">
        <v>7</v>
      </c>
      <c r="C14" s="56" t="s">
        <v>114</v>
      </c>
      <c r="D14" s="57">
        <v>2682</v>
      </c>
      <c r="E14" s="54">
        <v>11</v>
      </c>
      <c r="F14" s="55" t="s">
        <v>7</v>
      </c>
      <c r="G14" s="56" t="s">
        <v>114</v>
      </c>
      <c r="H14" s="57">
        <v>3097</v>
      </c>
      <c r="I14" s="54">
        <v>11</v>
      </c>
      <c r="J14" s="55" t="s">
        <v>7</v>
      </c>
      <c r="K14" s="56" t="s">
        <v>114</v>
      </c>
      <c r="L14" s="57">
        <v>2913</v>
      </c>
      <c r="M14" s="107">
        <v>10128</v>
      </c>
      <c r="N14" s="108"/>
      <c r="O14" s="109" t="str">
        <f>IF(L14="Add",($F$12+M14)*K14, (IF(L14="Deduct",($F$12-M14)*K14,  (IF(L14="No Charge",$F$12*K14,  (IF(L14="Not Available", "N/A", "")))))))</f>
        <v/>
      </c>
      <c r="P14" s="163" t="s">
        <v>141</v>
      </c>
      <c r="Q14" s="164" t="s">
        <v>142</v>
      </c>
    </row>
    <row r="15" spans="1:17" ht="32.299999999999997" customHeight="1" thickBot="1" x14ac:dyDescent="0.3">
      <c r="A15" s="54">
        <v>12</v>
      </c>
      <c r="B15" s="55" t="s">
        <v>8</v>
      </c>
      <c r="C15" s="56" t="s">
        <v>114</v>
      </c>
      <c r="D15" s="57">
        <v>2429</v>
      </c>
      <c r="E15" s="54">
        <v>12</v>
      </c>
      <c r="F15" s="55" t="s">
        <v>8</v>
      </c>
      <c r="G15" s="56" t="s">
        <v>114</v>
      </c>
      <c r="H15" s="57">
        <v>2993</v>
      </c>
      <c r="I15" s="54">
        <v>12</v>
      </c>
      <c r="J15" s="55" t="s">
        <v>8</v>
      </c>
      <c r="K15" s="56" t="s">
        <v>114</v>
      </c>
      <c r="L15" s="57">
        <v>2769</v>
      </c>
      <c r="M15" s="107">
        <v>13500</v>
      </c>
      <c r="N15" s="108"/>
      <c r="O15" s="109" t="str">
        <f>IF(L15="Add",($F$12+M15)*K15, (IF(L15="Deduct",($F$12-M15)*K15,  (IF(L15="No Charge",$F$12*K15,  (IF(L15="Not Available", "N/A", "")))))))</f>
        <v/>
      </c>
      <c r="P15" s="108"/>
      <c r="Q15" s="112"/>
    </row>
    <row r="16" spans="1:17" ht="31.6" customHeight="1" thickBot="1" x14ac:dyDescent="0.3">
      <c r="A16" s="54">
        <v>13</v>
      </c>
      <c r="B16" s="55" t="s">
        <v>9</v>
      </c>
      <c r="C16" s="56" t="s">
        <v>114</v>
      </c>
      <c r="D16" s="57">
        <v>2368</v>
      </c>
      <c r="E16" s="54">
        <v>13</v>
      </c>
      <c r="F16" s="55" t="s">
        <v>9</v>
      </c>
      <c r="G16" s="56" t="s">
        <v>114</v>
      </c>
      <c r="H16" s="57">
        <v>2694</v>
      </c>
      <c r="I16" s="54">
        <v>13</v>
      </c>
      <c r="J16" s="55" t="s">
        <v>9</v>
      </c>
      <c r="K16" s="56" t="s">
        <v>114</v>
      </c>
      <c r="L16" s="57">
        <v>2545</v>
      </c>
      <c r="M16" s="107">
        <v>580</v>
      </c>
      <c r="N16" s="108"/>
      <c r="O16" s="109" t="str">
        <f>IF(L16="Add",($F$12+M16)*K16, (IF(L16="Deduct",($F$12-M16)*K16,  (IF(L16="No Charge",$F$12*K16,  (IF(L16="Not Available", "N/A", "")))))))</f>
        <v/>
      </c>
      <c r="P16" s="107" t="s">
        <v>143</v>
      </c>
      <c r="Q16" s="110" t="s">
        <v>144</v>
      </c>
    </row>
    <row r="17" spans="1:17" ht="30.75" customHeight="1" thickBot="1" x14ac:dyDescent="0.3">
      <c r="A17" s="54">
        <v>14</v>
      </c>
      <c r="B17" s="55" t="s">
        <v>10</v>
      </c>
      <c r="C17" s="56" t="s">
        <v>114</v>
      </c>
      <c r="D17" s="57">
        <v>2342</v>
      </c>
      <c r="E17" s="54">
        <v>14</v>
      </c>
      <c r="F17" s="55" t="s">
        <v>10</v>
      </c>
      <c r="G17" s="56" t="s">
        <v>114</v>
      </c>
      <c r="H17" s="57">
        <v>2244</v>
      </c>
      <c r="I17" s="54">
        <v>14</v>
      </c>
      <c r="J17" s="55" t="s">
        <v>10</v>
      </c>
      <c r="K17" s="56" t="s">
        <v>114</v>
      </c>
      <c r="L17" s="57">
        <v>2464</v>
      </c>
      <c r="M17" s="115"/>
      <c r="N17" s="115"/>
      <c r="O17" s="116" t="e">
        <f>SUM(O12:O16)</f>
        <v>#VALUE!</v>
      </c>
      <c r="P17" s="115"/>
      <c r="Q17" s="117"/>
    </row>
    <row r="18" spans="1:17" ht="30.75" customHeight="1" thickBot="1" x14ac:dyDescent="0.3">
      <c r="A18" s="54">
        <v>15</v>
      </c>
      <c r="B18" s="55" t="s">
        <v>11</v>
      </c>
      <c r="C18" s="56" t="s">
        <v>114</v>
      </c>
      <c r="D18" s="57">
        <v>1887</v>
      </c>
      <c r="E18" s="160">
        <v>15</v>
      </c>
      <c r="F18" s="55" t="s">
        <v>11</v>
      </c>
      <c r="G18" s="56" t="s">
        <v>114</v>
      </c>
      <c r="H18" s="57">
        <v>1497</v>
      </c>
      <c r="I18" s="54">
        <v>15</v>
      </c>
      <c r="J18" s="55" t="s">
        <v>11</v>
      </c>
      <c r="K18" s="56" t="s">
        <v>114</v>
      </c>
      <c r="L18" s="57">
        <v>1969</v>
      </c>
      <c r="M18" s="98"/>
      <c r="N18" s="99">
        <v>148335</v>
      </c>
      <c r="O18" s="100" t="e">
        <f>K18*N18</f>
        <v>#VALUE!</v>
      </c>
      <c r="P18" s="161" t="s">
        <v>138</v>
      </c>
      <c r="Q18" s="162" t="s">
        <v>145</v>
      </c>
    </row>
    <row r="19" spans="1:17" ht="34.5" customHeight="1" thickBot="1" x14ac:dyDescent="0.3">
      <c r="A19" s="54">
        <v>16</v>
      </c>
      <c r="B19" s="55" t="s">
        <v>12</v>
      </c>
      <c r="C19" s="56" t="s">
        <v>114</v>
      </c>
      <c r="D19" s="57">
        <v>1951</v>
      </c>
      <c r="E19" s="54">
        <v>16</v>
      </c>
      <c r="F19" s="55" t="s">
        <v>12</v>
      </c>
      <c r="G19" s="56" t="s">
        <v>114</v>
      </c>
      <c r="H19" s="57">
        <v>2157</v>
      </c>
      <c r="I19" s="54">
        <v>16</v>
      </c>
      <c r="J19" s="55" t="s">
        <v>12</v>
      </c>
      <c r="K19" s="56" t="s">
        <v>114</v>
      </c>
      <c r="L19" s="57">
        <v>2147</v>
      </c>
      <c r="M19" s="107">
        <v>7478</v>
      </c>
      <c r="N19" s="108"/>
      <c r="O19" s="109" t="str">
        <f>IF(L19="Add",($F$18+M19)*K19, (IF(L19="Deduct",($F$18-M19)*K19,  (IF(L19="No Charge",$F$18*K19,  (IF(L19="Not Available", "N/A", "")))))))</f>
        <v/>
      </c>
      <c r="P19" s="163" t="s">
        <v>119</v>
      </c>
      <c r="Q19" s="164" t="s">
        <v>140</v>
      </c>
    </row>
    <row r="20" spans="1:17" ht="49.6" customHeight="1" thickBot="1" x14ac:dyDescent="0.3">
      <c r="A20" s="54">
        <v>17</v>
      </c>
      <c r="B20" s="59" t="s">
        <v>13</v>
      </c>
      <c r="C20" s="56" t="s">
        <v>114</v>
      </c>
      <c r="D20" s="57">
        <v>1287</v>
      </c>
      <c r="E20" s="54">
        <v>17</v>
      </c>
      <c r="F20" s="59" t="s">
        <v>13</v>
      </c>
      <c r="G20" s="56" t="s">
        <v>114</v>
      </c>
      <c r="H20" s="57">
        <v>1079</v>
      </c>
      <c r="I20" s="54">
        <v>17</v>
      </c>
      <c r="J20" s="59" t="s">
        <v>13</v>
      </c>
      <c r="K20" s="56" t="s">
        <v>114</v>
      </c>
      <c r="L20" s="57">
        <v>1156</v>
      </c>
      <c r="M20" s="107">
        <v>10525</v>
      </c>
      <c r="N20" s="108"/>
      <c r="O20" s="109" t="str">
        <f>IF(L20="Add",($F$18+M20)*K20, (IF(L20="Deduct",($F$18-M20)*K20,  (IF(L20="No Charge",$F$18*K20,  (IF(L20="Not Available", "N/A", "")))))))</f>
        <v/>
      </c>
      <c r="P20" s="163" t="s">
        <v>141</v>
      </c>
      <c r="Q20" s="164" t="s">
        <v>146</v>
      </c>
    </row>
    <row r="21" spans="1:17" ht="18.7" customHeight="1" thickBot="1" x14ac:dyDescent="0.3">
      <c r="A21" s="54">
        <v>18</v>
      </c>
      <c r="B21" s="55" t="s">
        <v>14</v>
      </c>
      <c r="C21" s="56" t="s">
        <v>114</v>
      </c>
      <c r="D21" s="57">
        <v>1650</v>
      </c>
      <c r="E21" s="54">
        <v>18</v>
      </c>
      <c r="F21" s="55" t="s">
        <v>14</v>
      </c>
      <c r="G21" s="56" t="s">
        <v>114</v>
      </c>
      <c r="H21" s="57">
        <v>1475</v>
      </c>
      <c r="I21" s="54">
        <v>18</v>
      </c>
      <c r="J21" s="55" t="s">
        <v>14</v>
      </c>
      <c r="K21" s="56" t="s">
        <v>114</v>
      </c>
      <c r="L21" s="57">
        <v>1351</v>
      </c>
      <c r="M21" s="107">
        <v>13500</v>
      </c>
      <c r="N21" s="108"/>
      <c r="O21" s="109" t="str">
        <f>IF(L21="Add",($F$18+M21)*K21, (IF(L21="Deduct",($F$18-M21)*K21,  (IF(L21="No Charge",$F$18*K21,  (IF(L21="Not Available", "N/A", "")))))))</f>
        <v/>
      </c>
      <c r="P21" s="118"/>
      <c r="Q21" s="119"/>
    </row>
    <row r="22" spans="1:17" ht="19.55" customHeight="1" thickBot="1" x14ac:dyDescent="0.3">
      <c r="A22" s="54">
        <v>20</v>
      </c>
      <c r="B22" s="55" t="s">
        <v>15</v>
      </c>
      <c r="C22" s="56" t="s">
        <v>114</v>
      </c>
      <c r="D22" s="57">
        <v>2456</v>
      </c>
      <c r="E22" s="54">
        <v>20</v>
      </c>
      <c r="F22" s="55" t="s">
        <v>15</v>
      </c>
      <c r="G22" s="56" t="s">
        <v>114</v>
      </c>
      <c r="H22" s="57">
        <v>2395</v>
      </c>
      <c r="I22" s="54">
        <v>20</v>
      </c>
      <c r="J22" s="55" t="s">
        <v>15</v>
      </c>
      <c r="K22" s="56" t="s">
        <v>114</v>
      </c>
      <c r="L22" s="57">
        <v>1800</v>
      </c>
      <c r="M22" s="107">
        <v>580</v>
      </c>
      <c r="N22" s="108"/>
      <c r="O22" s="109" t="str">
        <f>IF(L22="Add",($F$18+M22)*K22, (IF(L22="Deduct",($F$18-M22)*K22,  (IF(L22="No Charge",$F$18*K22,  (IF(L22="Not Available", "N/A", "")))))))</f>
        <v/>
      </c>
      <c r="P22" s="107" t="s">
        <v>143</v>
      </c>
      <c r="Q22" s="110" t="s">
        <v>144</v>
      </c>
    </row>
    <row r="23" spans="1:17" ht="32.299999999999997" customHeight="1" thickBot="1" x14ac:dyDescent="0.3">
      <c r="A23" s="54">
        <v>21</v>
      </c>
      <c r="B23" s="55" t="s">
        <v>16</v>
      </c>
      <c r="C23" s="56" t="s">
        <v>113</v>
      </c>
      <c r="D23" s="57" t="s">
        <v>112</v>
      </c>
      <c r="E23" s="54">
        <v>21</v>
      </c>
      <c r="F23" s="55" t="s">
        <v>16</v>
      </c>
      <c r="G23" s="56" t="s">
        <v>113</v>
      </c>
      <c r="H23" s="57"/>
      <c r="I23" s="54">
        <v>21</v>
      </c>
      <c r="J23" s="55" t="s">
        <v>16</v>
      </c>
      <c r="K23" s="56" t="s">
        <v>113</v>
      </c>
      <c r="L23" s="57">
        <v>0</v>
      </c>
      <c r="M23" s="115"/>
      <c r="N23" s="115"/>
      <c r="O23" s="116" t="e">
        <f>SUM(O18:O22)</f>
        <v>#VALUE!</v>
      </c>
      <c r="P23" s="115"/>
      <c r="Q23" s="117"/>
    </row>
    <row r="24" spans="1:17" ht="17.350000000000001" customHeight="1" thickBot="1" x14ac:dyDescent="0.3">
      <c r="A24" s="54">
        <v>22</v>
      </c>
      <c r="B24" s="55" t="s">
        <v>17</v>
      </c>
      <c r="C24" s="56" t="s">
        <v>115</v>
      </c>
      <c r="D24" s="57">
        <v>0</v>
      </c>
      <c r="E24" s="54">
        <v>22</v>
      </c>
      <c r="F24" s="55" t="s">
        <v>17</v>
      </c>
      <c r="G24" s="56" t="s">
        <v>114</v>
      </c>
      <c r="H24" s="57">
        <v>299</v>
      </c>
      <c r="I24" s="54">
        <v>22</v>
      </c>
      <c r="J24" s="55" t="s">
        <v>17</v>
      </c>
      <c r="K24" s="56" t="s">
        <v>115</v>
      </c>
      <c r="L24" s="57">
        <v>0</v>
      </c>
      <c r="M24" s="98"/>
      <c r="N24" s="99">
        <v>152382</v>
      </c>
      <c r="O24" s="100" t="e">
        <f>K24*N24</f>
        <v>#VALUE!</v>
      </c>
      <c r="P24" s="161" t="s">
        <v>138</v>
      </c>
      <c r="Q24" s="162" t="s">
        <v>147</v>
      </c>
    </row>
    <row r="25" spans="1:17" ht="17.350000000000001" customHeight="1" thickBot="1" x14ac:dyDescent="0.3">
      <c r="A25" s="54">
        <v>23</v>
      </c>
      <c r="B25" s="55" t="s">
        <v>18</v>
      </c>
      <c r="C25" s="56" t="s">
        <v>115</v>
      </c>
      <c r="D25" s="57"/>
      <c r="E25" s="54">
        <v>23</v>
      </c>
      <c r="F25" s="55" t="s">
        <v>18</v>
      </c>
      <c r="G25" s="56" t="s">
        <v>114</v>
      </c>
      <c r="H25" s="57">
        <v>299</v>
      </c>
      <c r="I25" s="54">
        <v>23</v>
      </c>
      <c r="J25" s="55" t="s">
        <v>18</v>
      </c>
      <c r="K25" s="56" t="s">
        <v>115</v>
      </c>
      <c r="L25" s="57">
        <v>0</v>
      </c>
      <c r="M25" s="107">
        <v>8036</v>
      </c>
      <c r="N25" s="108"/>
      <c r="O25" s="109" t="str">
        <f>IF(L25="Add",($F$24+M25)*K25, (IF(L25="Deduct",($F$24-M25)*K25,  (IF(L25="No Charge",$F$24*K25,  (IF(L25="Not Available", "N/A", "")))))))</f>
        <v/>
      </c>
      <c r="P25" s="163" t="s">
        <v>119</v>
      </c>
      <c r="Q25" s="164" t="s">
        <v>140</v>
      </c>
    </row>
    <row r="26" spans="1:17" ht="16.5" customHeight="1" thickBot="1" x14ac:dyDescent="0.3">
      <c r="A26" s="54">
        <v>24</v>
      </c>
      <c r="B26" s="55" t="s">
        <v>19</v>
      </c>
      <c r="C26" s="56" t="s">
        <v>114</v>
      </c>
      <c r="D26" s="57">
        <v>200</v>
      </c>
      <c r="E26" s="54">
        <v>24</v>
      </c>
      <c r="F26" s="55" t="s">
        <v>19</v>
      </c>
      <c r="G26" s="56" t="s">
        <v>114</v>
      </c>
      <c r="H26" s="57">
        <v>210</v>
      </c>
      <c r="I26" s="54">
        <v>24</v>
      </c>
      <c r="J26" s="55" t="s">
        <v>19</v>
      </c>
      <c r="K26" s="56" t="s">
        <v>114</v>
      </c>
      <c r="L26" s="57">
        <v>146</v>
      </c>
      <c r="M26" s="107">
        <v>10731</v>
      </c>
      <c r="N26" s="108"/>
      <c r="O26" s="109" t="str">
        <f>IF(L26="Add",($F$24+M26)*K26, (IF(L26="Deduct",($F$24-M26)*K26,  (IF(L26="No Charge",$F$24*K26,  (IF(L26="Not Available", "N/A", "")))))))</f>
        <v/>
      </c>
      <c r="P26" s="163" t="s">
        <v>141</v>
      </c>
      <c r="Q26" s="164" t="s">
        <v>148</v>
      </c>
    </row>
    <row r="27" spans="1:17" ht="15.8" customHeight="1" thickBot="1" x14ac:dyDescent="0.3">
      <c r="A27" s="54">
        <v>25</v>
      </c>
      <c r="B27" s="55" t="s">
        <v>20</v>
      </c>
      <c r="C27" s="56" t="s">
        <v>114</v>
      </c>
      <c r="D27" s="57">
        <v>200</v>
      </c>
      <c r="E27" s="54">
        <v>25</v>
      </c>
      <c r="F27" s="55" t="s">
        <v>20</v>
      </c>
      <c r="G27" s="56" t="s">
        <v>114</v>
      </c>
      <c r="H27" s="57">
        <v>210</v>
      </c>
      <c r="I27" s="54">
        <v>25</v>
      </c>
      <c r="J27" s="55" t="s">
        <v>20</v>
      </c>
      <c r="K27" s="56" t="s">
        <v>114</v>
      </c>
      <c r="L27" s="57">
        <v>146</v>
      </c>
      <c r="M27" s="107">
        <v>13500</v>
      </c>
      <c r="N27" s="108"/>
      <c r="O27" s="109" t="str">
        <f>IF(L27="Add",($F$24+M27)*K27, (IF(L27="Deduct",($F$24-M27)*K27,  (IF(L27="No Charge",$F$24*K27,  (IF(L27="Not Available", "N/A", "")))))))</f>
        <v/>
      </c>
      <c r="P27" s="108"/>
      <c r="Q27" s="112"/>
    </row>
    <row r="28" spans="1:17" ht="14.3" customHeight="1" thickBot="1" x14ac:dyDescent="0.3">
      <c r="A28" s="54">
        <v>26</v>
      </c>
      <c r="B28" s="55" t="s">
        <v>21</v>
      </c>
      <c r="C28" s="56" t="s">
        <v>114</v>
      </c>
      <c r="D28" s="57">
        <v>1467</v>
      </c>
      <c r="E28" s="54">
        <v>26</v>
      </c>
      <c r="F28" s="55" t="s">
        <v>21</v>
      </c>
      <c r="G28" s="56" t="s">
        <v>114</v>
      </c>
      <c r="H28" s="57"/>
      <c r="I28" s="54">
        <v>26</v>
      </c>
      <c r="J28" s="55" t="s">
        <v>21</v>
      </c>
      <c r="K28" s="56" t="s">
        <v>114</v>
      </c>
      <c r="L28" s="57">
        <v>1392</v>
      </c>
      <c r="M28" s="107">
        <v>580</v>
      </c>
      <c r="N28" s="108"/>
      <c r="O28" s="109" t="str">
        <f>IF(L28="Add",($F$24+M28)*K28, (IF(L28="Deduct",($F$24-M28)*K28,  (IF(L28="No Charge",$F$24*K28,  (IF(L28="Not Available", "N/A", "")))))))</f>
        <v/>
      </c>
      <c r="P28" s="107" t="s">
        <v>143</v>
      </c>
      <c r="Q28" s="110" t="s">
        <v>144</v>
      </c>
    </row>
    <row r="29" spans="1:17" ht="28.55" customHeight="1" thickBot="1" x14ac:dyDescent="0.3">
      <c r="A29" s="54">
        <v>27</v>
      </c>
      <c r="B29" s="55" t="s">
        <v>22</v>
      </c>
      <c r="C29" s="56" t="s">
        <v>115</v>
      </c>
      <c r="D29" s="57"/>
      <c r="E29" s="54">
        <v>27</v>
      </c>
      <c r="F29" s="55" t="s">
        <v>22</v>
      </c>
      <c r="G29" s="56" t="s">
        <v>115</v>
      </c>
      <c r="H29" s="57"/>
      <c r="I29" s="54">
        <v>27</v>
      </c>
      <c r="J29" s="55" t="s">
        <v>22</v>
      </c>
      <c r="K29" s="56" t="s">
        <v>115</v>
      </c>
      <c r="L29" s="57">
        <v>0</v>
      </c>
      <c r="M29" s="115"/>
      <c r="N29" s="115"/>
      <c r="O29" s="116" t="e">
        <f>SUM(O24:O28)</f>
        <v>#VALUE!</v>
      </c>
      <c r="P29" s="115"/>
      <c r="Q29" s="117"/>
    </row>
    <row r="30" spans="1:17" ht="29.25" customHeight="1" thickBot="1" x14ac:dyDescent="0.3">
      <c r="A30" s="54">
        <v>28</v>
      </c>
      <c r="B30" s="55" t="s">
        <v>23</v>
      </c>
      <c r="C30" s="56" t="s">
        <v>115</v>
      </c>
      <c r="D30" s="57"/>
      <c r="E30" s="54">
        <v>28</v>
      </c>
      <c r="F30" s="55" t="s">
        <v>23</v>
      </c>
      <c r="G30" s="56" t="s">
        <v>115</v>
      </c>
      <c r="H30" s="57"/>
      <c r="I30" s="54">
        <v>28</v>
      </c>
      <c r="J30" s="55" t="s">
        <v>23</v>
      </c>
      <c r="K30" s="56" t="s">
        <v>115</v>
      </c>
      <c r="L30" s="57">
        <v>0</v>
      </c>
      <c r="M30" s="98"/>
      <c r="N30" s="99">
        <v>155675</v>
      </c>
      <c r="O30" s="100" t="e">
        <f>K30*N30</f>
        <v>#VALUE!</v>
      </c>
      <c r="P30" s="161" t="s">
        <v>138</v>
      </c>
      <c r="Q30" s="162" t="s">
        <v>149</v>
      </c>
    </row>
    <row r="31" spans="1:17" ht="29.25" customHeight="1" thickBot="1" x14ac:dyDescent="0.3">
      <c r="A31" s="54">
        <v>29</v>
      </c>
      <c r="B31" s="55" t="s">
        <v>24</v>
      </c>
      <c r="C31" s="56" t="s">
        <v>115</v>
      </c>
      <c r="D31" s="57"/>
      <c r="E31" s="54">
        <v>29</v>
      </c>
      <c r="F31" s="55" t="s">
        <v>24</v>
      </c>
      <c r="G31" s="56" t="s">
        <v>115</v>
      </c>
      <c r="H31" s="57"/>
      <c r="I31" s="54">
        <v>29</v>
      </c>
      <c r="J31" s="55" t="s">
        <v>24</v>
      </c>
      <c r="K31" s="56" t="s">
        <v>115</v>
      </c>
      <c r="L31" s="57">
        <v>0</v>
      </c>
      <c r="M31" s="107">
        <v>9084</v>
      </c>
      <c r="N31" s="108"/>
      <c r="O31" s="109" t="str">
        <f>IF(L31="Add",($F$30+M31)*K31, (IF(L31="Deduct",($F$30-M31)*K31,  (IF(L31="No Charge",$F$30*K31,  (IF(L31="Not Available", "N/A", "")))))))</f>
        <v/>
      </c>
      <c r="P31" s="163" t="s">
        <v>119</v>
      </c>
      <c r="Q31" s="164" t="s">
        <v>140</v>
      </c>
    </row>
    <row r="32" spans="1:17" ht="218.25" customHeight="1" thickBot="1" x14ac:dyDescent="0.3">
      <c r="A32" s="54">
        <v>30</v>
      </c>
      <c r="B32" s="55" t="s">
        <v>25</v>
      </c>
      <c r="C32" s="56" t="s">
        <v>114</v>
      </c>
      <c r="D32" s="57">
        <v>592</v>
      </c>
      <c r="E32" s="54">
        <v>30</v>
      </c>
      <c r="F32" s="55" t="s">
        <v>25</v>
      </c>
      <c r="G32" s="56" t="s">
        <v>114</v>
      </c>
      <c r="H32" s="57">
        <v>600</v>
      </c>
      <c r="I32" s="54">
        <v>30</v>
      </c>
      <c r="J32" s="55" t="s">
        <v>25</v>
      </c>
      <c r="K32" s="56" t="s">
        <v>114</v>
      </c>
      <c r="L32" s="57">
        <v>529</v>
      </c>
      <c r="M32" s="107">
        <v>12714</v>
      </c>
      <c r="N32" s="108"/>
      <c r="O32" s="109" t="str">
        <f>IF(L32="Add",($F$30+M32)*K32, (IF(L32="Deduct",($F$30-M32)*K32,  (IF(L32="No Charge",$F$30*K32,  (IF(L32="Not Available", "N/A", "")))))))</f>
        <v/>
      </c>
      <c r="P32" s="163" t="s">
        <v>141</v>
      </c>
      <c r="Q32" s="164" t="s">
        <v>150</v>
      </c>
    </row>
    <row r="33" spans="1:17" ht="15.8" customHeight="1" thickBot="1" x14ac:dyDescent="0.3">
      <c r="A33" s="54">
        <v>31</v>
      </c>
      <c r="B33" s="55" t="s">
        <v>26</v>
      </c>
      <c r="C33" s="56" t="s">
        <v>114</v>
      </c>
      <c r="D33" s="57">
        <v>2292</v>
      </c>
      <c r="E33" s="54">
        <v>31</v>
      </c>
      <c r="F33" s="55" t="s">
        <v>26</v>
      </c>
      <c r="G33" s="56" t="s">
        <v>114</v>
      </c>
      <c r="H33" s="57">
        <v>2311</v>
      </c>
      <c r="I33" s="54">
        <v>31</v>
      </c>
      <c r="J33" s="55" t="s">
        <v>26</v>
      </c>
      <c r="K33" s="56" t="s">
        <v>114</v>
      </c>
      <c r="L33" s="57">
        <v>2301</v>
      </c>
      <c r="M33" s="107">
        <v>13500</v>
      </c>
      <c r="N33" s="108"/>
      <c r="O33" s="109" t="str">
        <f>IF(L33="Add",($F$30+M33)*K33, (IF(L33="Deduct",($F$30-M33)*K33,  (IF(L33="No Charge",$F$30*K33,  (IF(L33="Not Available", "N/A", "")))))))</f>
        <v/>
      </c>
      <c r="P33" s="108"/>
      <c r="Q33" s="112"/>
    </row>
    <row r="34" spans="1:17" ht="21.1" customHeight="1" thickBot="1" x14ac:dyDescent="0.3">
      <c r="A34" s="54">
        <v>32</v>
      </c>
      <c r="B34" s="58" t="s">
        <v>27</v>
      </c>
      <c r="C34" s="56" t="s">
        <v>113</v>
      </c>
      <c r="D34" s="57"/>
      <c r="E34" s="54">
        <v>32</v>
      </c>
      <c r="F34" s="58" t="s">
        <v>27</v>
      </c>
      <c r="G34" s="56" t="s">
        <v>113</v>
      </c>
      <c r="H34" s="57"/>
      <c r="I34" s="54">
        <v>32</v>
      </c>
      <c r="J34" s="58" t="s">
        <v>27</v>
      </c>
      <c r="K34" s="56" t="s">
        <v>114</v>
      </c>
      <c r="L34" s="57">
        <v>796</v>
      </c>
      <c r="M34" s="107">
        <v>580</v>
      </c>
      <c r="N34" s="108"/>
      <c r="O34" s="109" t="str">
        <f>IF(L34="Add",($F$30+M34)*K34, (IF(L34="Deduct",($F$30-M34)*K34,  (IF(L34="No Charge",$F$30*K34,  (IF(L34="Not Available", "N/A", "")))))))</f>
        <v/>
      </c>
      <c r="P34" s="107" t="s">
        <v>143</v>
      </c>
      <c r="Q34" s="110" t="s">
        <v>144</v>
      </c>
    </row>
    <row r="35" spans="1:17" ht="18.7" customHeight="1" thickBot="1" x14ac:dyDescent="0.3">
      <c r="A35" s="54">
        <v>33</v>
      </c>
      <c r="B35" s="55" t="s">
        <v>28</v>
      </c>
      <c r="C35" s="56" t="s">
        <v>114</v>
      </c>
      <c r="D35" s="57">
        <v>286</v>
      </c>
      <c r="E35" s="54">
        <v>33</v>
      </c>
      <c r="F35" s="55" t="s">
        <v>28</v>
      </c>
      <c r="G35" s="56" t="s">
        <v>114</v>
      </c>
      <c r="H35" s="57">
        <v>411</v>
      </c>
      <c r="I35" s="54">
        <v>33</v>
      </c>
      <c r="J35" s="55" t="s">
        <v>28</v>
      </c>
      <c r="K35" s="56" t="s">
        <v>114</v>
      </c>
      <c r="L35" s="57">
        <v>304</v>
      </c>
      <c r="M35" s="115"/>
      <c r="N35" s="120"/>
      <c r="O35" s="121" t="e">
        <f>SUM(O30:O34)</f>
        <v>#VALUE!</v>
      </c>
      <c r="P35" s="115"/>
      <c r="Q35" s="117"/>
    </row>
    <row r="36" spans="1:17" ht="31.6" customHeight="1" thickBot="1" x14ac:dyDescent="0.3">
      <c r="A36" s="54">
        <v>35</v>
      </c>
      <c r="B36" s="55" t="s">
        <v>29</v>
      </c>
      <c r="C36" s="56" t="s">
        <v>114</v>
      </c>
      <c r="D36" s="57">
        <v>759</v>
      </c>
      <c r="E36" s="54">
        <v>35</v>
      </c>
      <c r="F36" s="55" t="s">
        <v>29</v>
      </c>
      <c r="G36" s="56" t="s">
        <v>114</v>
      </c>
      <c r="H36" s="57">
        <v>673</v>
      </c>
      <c r="I36" s="54">
        <v>35</v>
      </c>
      <c r="J36" s="55" t="s">
        <v>29</v>
      </c>
      <c r="K36" s="56" t="s">
        <v>114</v>
      </c>
      <c r="L36" s="57">
        <v>745</v>
      </c>
      <c r="M36" s="98"/>
      <c r="N36" s="99">
        <v>153453</v>
      </c>
      <c r="O36" s="100" t="e">
        <f>K36*N36</f>
        <v>#VALUE!</v>
      </c>
      <c r="P36" s="161" t="s">
        <v>138</v>
      </c>
      <c r="Q36" s="162" t="s">
        <v>151</v>
      </c>
    </row>
    <row r="37" spans="1:17" ht="18.7" customHeight="1" thickBot="1" x14ac:dyDescent="0.3">
      <c r="A37" s="54">
        <v>36</v>
      </c>
      <c r="B37" s="55" t="s">
        <v>30</v>
      </c>
      <c r="C37" s="56" t="s">
        <v>114</v>
      </c>
      <c r="D37" s="57">
        <v>764</v>
      </c>
      <c r="E37" s="54">
        <v>36</v>
      </c>
      <c r="F37" s="55" t="s">
        <v>30</v>
      </c>
      <c r="G37" s="56" t="s">
        <v>115</v>
      </c>
      <c r="H37" s="57"/>
      <c r="I37" s="54">
        <v>36</v>
      </c>
      <c r="J37" s="55" t="s">
        <v>30</v>
      </c>
      <c r="K37" s="56" t="s">
        <v>115</v>
      </c>
      <c r="L37" s="57">
        <v>0</v>
      </c>
      <c r="M37" s="107">
        <v>7289</v>
      </c>
      <c r="N37" s="108"/>
      <c r="O37" s="109" t="str">
        <f t="shared" ref="O37:O41" si="0">IF(L37="Add",($F$12+M37)*K37, (IF(L37="Deduct",($F$12-M37)*K37,  (IF(L37="No Charge",$F$12*K37,  (IF(L37="Not Available", "N/A", "")))))))</f>
        <v/>
      </c>
      <c r="P37" s="163" t="s">
        <v>119</v>
      </c>
      <c r="Q37" s="164" t="s">
        <v>140</v>
      </c>
    </row>
    <row r="38" spans="1:17" ht="17.350000000000001" customHeight="1" thickBot="1" x14ac:dyDescent="0.3">
      <c r="A38" s="54">
        <v>37</v>
      </c>
      <c r="B38" s="55" t="s">
        <v>31</v>
      </c>
      <c r="C38" s="56" t="s">
        <v>113</v>
      </c>
      <c r="D38" s="57"/>
      <c r="E38" s="54">
        <v>37</v>
      </c>
      <c r="F38" s="55" t="s">
        <v>31</v>
      </c>
      <c r="G38" s="56" t="s">
        <v>114</v>
      </c>
      <c r="H38" s="57">
        <v>600</v>
      </c>
      <c r="I38" s="54">
        <v>37</v>
      </c>
      <c r="J38" s="55" t="s">
        <v>31</v>
      </c>
      <c r="K38" s="56" t="s">
        <v>114</v>
      </c>
      <c r="L38" s="165" t="s">
        <v>155</v>
      </c>
      <c r="M38" s="107">
        <v>10128</v>
      </c>
      <c r="N38" s="108"/>
      <c r="O38" s="109" t="str">
        <f t="shared" si="0"/>
        <v/>
      </c>
      <c r="P38" s="163" t="s">
        <v>141</v>
      </c>
      <c r="Q38" s="164" t="s">
        <v>142</v>
      </c>
    </row>
    <row r="39" spans="1:17" ht="26.35" customHeight="1" thickBot="1" x14ac:dyDescent="0.3">
      <c r="A39" s="54">
        <v>38</v>
      </c>
      <c r="B39" s="55" t="s">
        <v>32</v>
      </c>
      <c r="C39" s="56" t="s">
        <v>113</v>
      </c>
      <c r="D39" s="57"/>
      <c r="E39" s="54">
        <v>38</v>
      </c>
      <c r="F39" s="55" t="s">
        <v>32</v>
      </c>
      <c r="G39" s="56" t="s">
        <v>113</v>
      </c>
      <c r="H39" s="57"/>
      <c r="I39" s="54">
        <v>38</v>
      </c>
      <c r="J39" s="55" t="s">
        <v>32</v>
      </c>
      <c r="K39" s="56" t="s">
        <v>114</v>
      </c>
      <c r="L39" s="165" t="s">
        <v>156</v>
      </c>
      <c r="M39" s="107">
        <v>13500</v>
      </c>
      <c r="N39" s="108"/>
      <c r="O39" s="109" t="str">
        <f t="shared" si="0"/>
        <v/>
      </c>
      <c r="P39" s="108"/>
      <c r="Q39" s="112"/>
    </row>
    <row r="40" spans="1:17" ht="16.5" customHeight="1" thickBot="1" x14ac:dyDescent="0.3">
      <c r="A40" s="54">
        <v>39</v>
      </c>
      <c r="B40" s="55" t="s">
        <v>33</v>
      </c>
      <c r="C40" s="56" t="s">
        <v>114</v>
      </c>
      <c r="D40" s="57">
        <v>2026</v>
      </c>
      <c r="E40" s="54">
        <v>39</v>
      </c>
      <c r="F40" s="55" t="s">
        <v>33</v>
      </c>
      <c r="G40" s="56" t="s">
        <v>114</v>
      </c>
      <c r="H40" s="57">
        <v>1944</v>
      </c>
      <c r="I40" s="54">
        <v>39</v>
      </c>
      <c r="J40" s="55" t="s">
        <v>33</v>
      </c>
      <c r="K40" s="56" t="s">
        <v>114</v>
      </c>
      <c r="L40" s="165" t="s">
        <v>157</v>
      </c>
      <c r="M40" s="107">
        <v>580</v>
      </c>
      <c r="N40" s="108"/>
      <c r="O40" s="109" t="str">
        <f t="shared" si="0"/>
        <v/>
      </c>
      <c r="P40" s="107" t="s">
        <v>143</v>
      </c>
      <c r="Q40" s="110" t="s">
        <v>144</v>
      </c>
    </row>
    <row r="41" spans="1:17" ht="14.95" thickBot="1" x14ac:dyDescent="0.3">
      <c r="A41" s="54">
        <v>40</v>
      </c>
      <c r="B41" s="55" t="s">
        <v>102</v>
      </c>
      <c r="C41" s="56" t="s">
        <v>114</v>
      </c>
      <c r="D41" s="57">
        <v>269000</v>
      </c>
      <c r="E41" s="54">
        <v>40</v>
      </c>
      <c r="F41" s="55" t="s">
        <v>102</v>
      </c>
      <c r="G41" s="56" t="s">
        <v>114</v>
      </c>
      <c r="H41" s="57">
        <v>274582</v>
      </c>
      <c r="I41" s="54">
        <v>40</v>
      </c>
      <c r="J41" s="55" t="s">
        <v>102</v>
      </c>
      <c r="K41" s="56" t="s">
        <v>114</v>
      </c>
      <c r="L41" s="57">
        <v>236173</v>
      </c>
      <c r="M41" s="107">
        <v>400</v>
      </c>
      <c r="N41" s="108"/>
      <c r="O41" s="109" t="str">
        <f t="shared" si="0"/>
        <v/>
      </c>
      <c r="P41" s="107" t="s">
        <v>143</v>
      </c>
      <c r="Q41" s="110" t="s">
        <v>152</v>
      </c>
    </row>
    <row r="42" spans="1:17" ht="39.4" thickBot="1" x14ac:dyDescent="0.3">
      <c r="A42" s="54">
        <v>41</v>
      </c>
      <c r="B42" s="55" t="s">
        <v>103</v>
      </c>
      <c r="C42" s="56" t="s">
        <v>115</v>
      </c>
      <c r="D42" s="57"/>
      <c r="E42" s="54">
        <v>41</v>
      </c>
      <c r="F42" s="55" t="s">
        <v>103</v>
      </c>
      <c r="G42" s="56" t="s">
        <v>115</v>
      </c>
      <c r="H42" s="57"/>
      <c r="I42" s="54">
        <v>41</v>
      </c>
      <c r="J42" s="55" t="s">
        <v>103</v>
      </c>
      <c r="K42" s="56" t="s">
        <v>115</v>
      </c>
      <c r="L42" s="57">
        <v>0</v>
      </c>
      <c r="M42" s="115"/>
      <c r="N42" s="115"/>
      <c r="O42" s="116" t="e">
        <f>SUM(O36:O41)</f>
        <v>#VALUE!</v>
      </c>
      <c r="P42" s="115"/>
      <c r="Q42" s="117"/>
    </row>
    <row r="43" spans="1:17" ht="39.4" thickBot="1" x14ac:dyDescent="0.3">
      <c r="A43" s="60">
        <v>42</v>
      </c>
      <c r="B43" s="61" t="s">
        <v>104</v>
      </c>
      <c r="C43" s="56" t="s">
        <v>113</v>
      </c>
      <c r="D43" s="57"/>
      <c r="E43" s="60">
        <v>42</v>
      </c>
      <c r="F43" s="61" t="s">
        <v>104</v>
      </c>
      <c r="G43" s="56" t="s">
        <v>115</v>
      </c>
      <c r="H43" s="57"/>
      <c r="I43" s="60">
        <v>42</v>
      </c>
      <c r="J43" s="61" t="s">
        <v>104</v>
      </c>
      <c r="K43" s="56" t="s">
        <v>113</v>
      </c>
      <c r="L43" s="57">
        <v>0</v>
      </c>
      <c r="M43" s="98"/>
      <c r="N43" s="99">
        <v>156570</v>
      </c>
      <c r="O43" s="100" t="e">
        <f>K43*N43</f>
        <v>#VALUE!</v>
      </c>
      <c r="P43" s="161" t="s">
        <v>138</v>
      </c>
      <c r="Q43" s="162" t="s">
        <v>145</v>
      </c>
    </row>
    <row r="44" spans="1:17" ht="14.95" thickBot="1" x14ac:dyDescent="0.3">
      <c r="E44" s="60">
        <v>43</v>
      </c>
      <c r="F44" s="61" t="s">
        <v>137</v>
      </c>
      <c r="G44" s="56" t="s">
        <v>116</v>
      </c>
      <c r="H44" s="57">
        <v>2500</v>
      </c>
      <c r="I44" s="60">
        <v>43</v>
      </c>
      <c r="J44" s="61" t="s">
        <v>137</v>
      </c>
      <c r="K44" s="56" t="s">
        <v>114</v>
      </c>
      <c r="L44" s="57">
        <v>10000</v>
      </c>
      <c r="M44" s="107">
        <v>7478</v>
      </c>
      <c r="N44" s="108"/>
      <c r="O44" s="109" t="str">
        <f>IF(L44="Add",($F$18+M44)*K44, (IF(L44="Deduct",($F$18-M44)*K44,  (IF(L44="No Charge",$F$18*K44,  (IF(L44="Not Available", "N/A", "")))))))</f>
        <v/>
      </c>
      <c r="P44" s="163" t="s">
        <v>119</v>
      </c>
      <c r="Q44" s="164" t="s">
        <v>140</v>
      </c>
    </row>
    <row r="45" spans="1:17" ht="14.95" thickBot="1" x14ac:dyDescent="0.3">
      <c r="I45" s="111">
        <v>6</v>
      </c>
      <c r="J45" s="104" t="s">
        <v>68</v>
      </c>
      <c r="K45" s="105">
        <v>1</v>
      </c>
      <c r="L45" s="106" t="s">
        <v>114</v>
      </c>
      <c r="M45" s="107">
        <v>12315</v>
      </c>
      <c r="N45" s="108"/>
      <c r="O45" s="109" t="e">
        <f>IF(L45="Add",($F$18+M45)*K45, (IF(L45="Deduct",($F$18-M45)*K45,  (IF(L45="No Charge",$F$18*K45,  (IF(L45="Not Available", "N/A", "")))))))</f>
        <v>#VALUE!</v>
      </c>
      <c r="P45" s="163" t="s">
        <v>141</v>
      </c>
      <c r="Q45" s="164" t="s">
        <v>146</v>
      </c>
    </row>
    <row r="46" spans="1:17" ht="14.95" thickBot="1" x14ac:dyDescent="0.3">
      <c r="I46" s="103"/>
      <c r="J46" s="104" t="s">
        <v>69</v>
      </c>
      <c r="K46" s="105">
        <v>1</v>
      </c>
      <c r="L46" s="106" t="s">
        <v>116</v>
      </c>
      <c r="M46" s="107">
        <v>13500</v>
      </c>
      <c r="N46" s="108"/>
      <c r="O46" s="109"/>
      <c r="P46" s="118"/>
      <c r="Q46" s="119"/>
    </row>
    <row r="47" spans="1:17" ht="14.95" thickBot="1" x14ac:dyDescent="0.3">
      <c r="I47" s="103"/>
      <c r="J47" s="104" t="s">
        <v>70</v>
      </c>
      <c r="K47" s="105">
        <v>1</v>
      </c>
      <c r="L47" s="106" t="s">
        <v>114</v>
      </c>
      <c r="M47" s="107">
        <v>580</v>
      </c>
      <c r="N47" s="108"/>
      <c r="O47" s="109" t="e">
        <f>IF(L47="Add",($F$12+M47)*K47, (IF(L47="Deduct",($F$12-M47)*K47,  (IF(L47="No Charge",$F$12*K47,  (IF(L47="Not Available", "N/A", "")))))))</f>
        <v>#VALUE!</v>
      </c>
      <c r="P47" s="107" t="s">
        <v>143</v>
      </c>
      <c r="Q47" s="110" t="s">
        <v>144</v>
      </c>
    </row>
    <row r="48" spans="1:17" ht="14.95" thickBot="1" x14ac:dyDescent="0.3">
      <c r="I48" s="103"/>
      <c r="J48" s="104" t="s">
        <v>109</v>
      </c>
      <c r="K48" s="105">
        <v>1</v>
      </c>
      <c r="L48" s="106" t="s">
        <v>114</v>
      </c>
      <c r="M48" s="107">
        <v>499</v>
      </c>
      <c r="N48" s="108"/>
      <c r="O48" s="109" t="e">
        <f>IF(L48="Add",($F$12+M48)*K48, (IF(L48="Deduct",($F$12-M48)*K48,  (IF(L48="No Charge",$F$12*K48,  (IF(L48="Not Available", "N/A", "")))))))</f>
        <v>#VALUE!</v>
      </c>
      <c r="P48" s="107" t="s">
        <v>143</v>
      </c>
      <c r="Q48" s="110" t="s">
        <v>152</v>
      </c>
    </row>
    <row r="49" spans="9:17" ht="14.95" thickBot="1" x14ac:dyDescent="0.3">
      <c r="I49" s="113"/>
      <c r="J49" s="114" t="s">
        <v>82</v>
      </c>
      <c r="K49" s="115"/>
      <c r="L49" s="115"/>
      <c r="M49" s="115"/>
      <c r="N49" s="115"/>
      <c r="O49" s="116"/>
      <c r="P49" s="115"/>
      <c r="Q49" s="117"/>
    </row>
    <row r="50" spans="9:17" ht="27.85" thickBot="1" x14ac:dyDescent="0.3">
      <c r="I50" s="95"/>
      <c r="J50" s="122" t="s">
        <v>83</v>
      </c>
      <c r="K50" s="97">
        <v>10</v>
      </c>
      <c r="L50" s="98"/>
      <c r="M50" s="98"/>
      <c r="N50" s="99">
        <v>162407</v>
      </c>
      <c r="O50" s="100">
        <f>K50*N50</f>
        <v>1624070</v>
      </c>
      <c r="P50" s="161" t="s">
        <v>138</v>
      </c>
      <c r="Q50" s="162" t="s">
        <v>147</v>
      </c>
    </row>
    <row r="51" spans="9:17" ht="14.95" thickBot="1" x14ac:dyDescent="0.3">
      <c r="I51" s="103"/>
      <c r="J51" s="104" t="s">
        <v>67</v>
      </c>
      <c r="K51" s="105">
        <v>2</v>
      </c>
      <c r="L51" s="106" t="s">
        <v>114</v>
      </c>
      <c r="M51" s="107">
        <v>8035</v>
      </c>
      <c r="N51" s="108"/>
      <c r="O51" s="109" t="e">
        <f>IF(L51="Add",($F$24+M51)*K51, (IF(L51="Deduct",($F$24-M51)*K51,  (IF(L51="No Charge",$F$24*K51,  (IF(L51="Not Available", "N/A", "")))))))</f>
        <v>#VALUE!</v>
      </c>
      <c r="P51" s="163" t="s">
        <v>119</v>
      </c>
      <c r="Q51" s="164" t="s">
        <v>140</v>
      </c>
    </row>
    <row r="52" spans="9:17" ht="14.95" thickBot="1" x14ac:dyDescent="0.3">
      <c r="I52" s="111">
        <v>7</v>
      </c>
      <c r="J52" s="104" t="s">
        <v>68</v>
      </c>
      <c r="K52" s="105">
        <v>1</v>
      </c>
      <c r="L52" s="106" t="s">
        <v>114</v>
      </c>
      <c r="M52" s="107">
        <v>10731</v>
      </c>
      <c r="N52" s="108"/>
      <c r="O52" s="109" t="e">
        <f>IF(L52="Add",($F$24+M52)*K52, (IF(L52="Deduct",($F$24-M52)*K52,  (IF(L52="No Charge",$F$24*K52,  (IF(L52="Not Available", "N/A", "")))))))</f>
        <v>#VALUE!</v>
      </c>
      <c r="P52" s="163" t="s">
        <v>141</v>
      </c>
      <c r="Q52" s="164" t="s">
        <v>148</v>
      </c>
    </row>
    <row r="53" spans="9:17" ht="14.95" thickBot="1" x14ac:dyDescent="0.3">
      <c r="I53" s="103"/>
      <c r="J53" s="104" t="s">
        <v>69</v>
      </c>
      <c r="K53" s="105">
        <v>1</v>
      </c>
      <c r="L53" s="106" t="s">
        <v>116</v>
      </c>
      <c r="M53" s="107">
        <v>13500</v>
      </c>
      <c r="N53" s="108"/>
      <c r="O53" s="109" t="e">
        <f>IF(L53="Add",($F$24+M53)*K53, (IF(L53="Deduct",($F$24-M53)*K53,  (IF(L53="No Charge",$F$24*K53,  (IF(L53="Not Available", "N/A", "")))))))</f>
        <v>#VALUE!</v>
      </c>
      <c r="P53" s="108"/>
      <c r="Q53" s="112"/>
    </row>
    <row r="54" spans="9:17" ht="14.95" thickBot="1" x14ac:dyDescent="0.3">
      <c r="I54" s="103"/>
      <c r="J54" s="104" t="s">
        <v>70</v>
      </c>
      <c r="K54" s="105">
        <v>1</v>
      </c>
      <c r="L54" s="106" t="s">
        <v>114</v>
      </c>
      <c r="M54" s="107">
        <v>580</v>
      </c>
      <c r="N54" s="108"/>
      <c r="O54" s="109" t="e">
        <f>IF(L54="Add",($F$12+M54)*K54, (IF(L54="Deduct",($F$12-M54)*K54,  (IF(L54="No Charge",$F$12*K54,  (IF(L54="Not Available", "N/A", "")))))))</f>
        <v>#VALUE!</v>
      </c>
      <c r="P54" s="107" t="s">
        <v>143</v>
      </c>
      <c r="Q54" s="110" t="s">
        <v>144</v>
      </c>
    </row>
    <row r="55" spans="9:17" ht="14.95" thickBot="1" x14ac:dyDescent="0.3">
      <c r="I55" s="103"/>
      <c r="J55" s="104" t="s">
        <v>109</v>
      </c>
      <c r="K55" s="105">
        <v>1</v>
      </c>
      <c r="L55" s="106" t="s">
        <v>114</v>
      </c>
      <c r="M55" s="107">
        <v>651</v>
      </c>
      <c r="N55" s="108"/>
      <c r="O55" s="109" t="e">
        <f>IF(L55="Add",($F$12+M55)*K55, (IF(L55="Deduct",($F$12-M55)*K55,  (IF(L55="No Charge",$F$12*K55,  (IF(L55="Not Available", "N/A", "")))))))</f>
        <v>#VALUE!</v>
      </c>
      <c r="P55" s="107" t="s">
        <v>143</v>
      </c>
      <c r="Q55" s="110" t="s">
        <v>152</v>
      </c>
    </row>
    <row r="56" spans="9:17" ht="14.95" thickBot="1" x14ac:dyDescent="0.3">
      <c r="I56" s="113"/>
      <c r="J56" s="114" t="s">
        <v>84</v>
      </c>
      <c r="K56" s="115"/>
      <c r="L56" s="115"/>
      <c r="M56" s="115"/>
      <c r="N56" s="115"/>
      <c r="O56" s="116" t="e">
        <f>SUM(O50:O55)</f>
        <v>#VALUE!</v>
      </c>
      <c r="P56" s="115"/>
      <c r="Q56" s="117"/>
    </row>
    <row r="57" spans="9:17" ht="27.85" thickBot="1" x14ac:dyDescent="0.3">
      <c r="I57" s="95"/>
      <c r="J57" s="122" t="s">
        <v>85</v>
      </c>
      <c r="K57" s="97">
        <v>70</v>
      </c>
      <c r="L57" s="98"/>
      <c r="M57" s="98"/>
      <c r="N57" s="99">
        <v>166657</v>
      </c>
      <c r="O57" s="100">
        <f>K57*N57</f>
        <v>11665990</v>
      </c>
      <c r="P57" s="161" t="s">
        <v>138</v>
      </c>
      <c r="Q57" s="162" t="s">
        <v>149</v>
      </c>
    </row>
    <row r="58" spans="9:17" ht="14.95" thickBot="1" x14ac:dyDescent="0.3">
      <c r="I58" s="103"/>
      <c r="J58" s="104" t="s">
        <v>67</v>
      </c>
      <c r="K58" s="105">
        <v>2</v>
      </c>
      <c r="L58" s="106" t="s">
        <v>114</v>
      </c>
      <c r="M58" s="107">
        <v>9084</v>
      </c>
      <c r="N58" s="108"/>
      <c r="O58" s="109" t="e">
        <f>IF(L58="Add",($F$30+M58)*K58, (IF(L58="Deduct",($F$30-M58)*K58,  (IF(L58="No Charge",$F$30*K58,  (IF(L58="Not Available", "N/A", "")))))))</f>
        <v>#VALUE!</v>
      </c>
      <c r="P58" s="163" t="s">
        <v>119</v>
      </c>
      <c r="Q58" s="164" t="s">
        <v>140</v>
      </c>
    </row>
    <row r="59" spans="9:17" ht="14.95" thickBot="1" x14ac:dyDescent="0.3">
      <c r="I59" s="111">
        <v>8</v>
      </c>
      <c r="J59" s="104" t="s">
        <v>68</v>
      </c>
      <c r="K59" s="105">
        <v>1</v>
      </c>
      <c r="L59" s="106" t="s">
        <v>114</v>
      </c>
      <c r="M59" s="107">
        <v>12714</v>
      </c>
      <c r="N59" s="108"/>
      <c r="O59" s="109" t="e">
        <f>IF(L59="Add",($F$30+M59)*K59, (IF(L59="Deduct",($F$30-M59)*K59,  (IF(L59="No Charge",$F$30*K59,  (IF(L59="Not Available", "N/A", "")))))))</f>
        <v>#VALUE!</v>
      </c>
      <c r="P59" s="163" t="s">
        <v>141</v>
      </c>
      <c r="Q59" s="164" t="s">
        <v>150</v>
      </c>
    </row>
    <row r="60" spans="9:17" ht="14.95" thickBot="1" x14ac:dyDescent="0.3">
      <c r="I60" s="103"/>
      <c r="J60" s="104" t="s">
        <v>69</v>
      </c>
      <c r="K60" s="105">
        <v>1</v>
      </c>
      <c r="L60" s="106" t="s">
        <v>116</v>
      </c>
      <c r="M60" s="107">
        <v>13500</v>
      </c>
      <c r="N60" s="108"/>
      <c r="O60" s="109" t="e">
        <f>IF(L60="Add",($F$30+M60)*K60, (IF(L60="Deduct",($F$30-M60)*K60,  (IF(L60="No Charge",$F$30*K60,  (IF(L60="Not Available", "N/A", "")))))))</f>
        <v>#VALUE!</v>
      </c>
      <c r="P60" s="108"/>
      <c r="Q60" s="112"/>
    </row>
    <row r="61" spans="9:17" ht="14.95" thickBot="1" x14ac:dyDescent="0.3">
      <c r="I61" s="103"/>
      <c r="J61" s="104" t="s">
        <v>70</v>
      </c>
      <c r="K61" s="105">
        <v>1</v>
      </c>
      <c r="L61" s="106" t="s">
        <v>114</v>
      </c>
      <c r="M61" s="107">
        <v>580</v>
      </c>
      <c r="N61" s="108"/>
      <c r="O61" s="109" t="e">
        <f>IF(L61="Add",($F$12+M61)*K61, (IF(L61="Deduct",($F$12-M61)*K61,  (IF(L61="No Charge",$F$12*K61,  (IF(L61="Not Available", "N/A", "")))))))</f>
        <v>#VALUE!</v>
      </c>
      <c r="P61" s="107" t="s">
        <v>143</v>
      </c>
      <c r="Q61" s="110" t="s">
        <v>144</v>
      </c>
    </row>
    <row r="62" spans="9:17" ht="14.95" thickBot="1" x14ac:dyDescent="0.3">
      <c r="I62" s="103"/>
      <c r="J62" s="104" t="s">
        <v>109</v>
      </c>
      <c r="K62" s="105">
        <v>1</v>
      </c>
      <c r="L62" s="106" t="s">
        <v>114</v>
      </c>
      <c r="M62" s="107">
        <v>700</v>
      </c>
      <c r="N62" s="108"/>
      <c r="O62" s="109" t="e">
        <f>IF(L62="Add",($F$12+M62)*K62, (IF(L62="Deduct",($F$12-M62)*K62,  (IF(L62="No Charge",$F$12*K62,  (IF(L62="Not Available", "N/A", "")))))))</f>
        <v>#VALUE!</v>
      </c>
      <c r="P62" s="107" t="s">
        <v>143</v>
      </c>
      <c r="Q62" s="110" t="s">
        <v>152</v>
      </c>
    </row>
    <row r="63" spans="9:17" ht="14.95" thickBot="1" x14ac:dyDescent="0.3">
      <c r="I63" s="113"/>
      <c r="J63" s="114" t="s">
        <v>86</v>
      </c>
      <c r="K63" s="115"/>
      <c r="L63" s="115"/>
      <c r="M63" s="115"/>
      <c r="N63" s="120"/>
      <c r="O63" s="121" t="e">
        <f>SUM(O57:O62)</f>
        <v>#VALUE!</v>
      </c>
      <c r="P63" s="115"/>
      <c r="Q63" s="117"/>
    </row>
    <row r="64" spans="9:17" ht="16.3" x14ac:dyDescent="0.3">
      <c r="I64" s="123"/>
      <c r="J64" s="124"/>
      <c r="K64" s="123"/>
      <c r="L64" s="123"/>
      <c r="M64" s="123"/>
      <c r="N64" s="130" t="s">
        <v>87</v>
      </c>
      <c r="O64" s="131" t="e">
        <f>(O17+O23+O29+O35+O42+O49+O56+O63)</f>
        <v>#VALUE!</v>
      </c>
      <c r="P64" s="123"/>
      <c r="Q64" s="123"/>
    </row>
  </sheetData>
  <dataValidations count="1">
    <dataValidation type="list" allowBlank="1" showInputMessage="1" showErrorMessage="1" promptTitle="LIST SELECT" prompt="Select from the drop down list the action to be taken with the amount you provide." sqref="C12:C43 G12:G44 L51:L55 L45:L48 L58:L62 K12:K44" xr:uid="{582FEBAA-A53A-491F-AD1B-99DF498C2804}">
      <formula1>"ADD, DEDUCT, NO CHARGE, NOT AVAILABLE"</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0.Price Workbook Instructions</vt:lpstr>
      <vt:lpstr>1.  Bid Summary</vt:lpstr>
      <vt:lpstr>2.Lot A School Buses</vt:lpstr>
      <vt:lpstr>3.Lot B Activity Buses</vt:lpstr>
      <vt:lpstr>4.Lot C Optional Equipment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Shayla</dc:creator>
  <cp:lastModifiedBy>Hayes, Brianna</cp:lastModifiedBy>
  <cp:lastPrinted>2024-03-15T18:57:00Z</cp:lastPrinted>
  <dcterms:created xsi:type="dcterms:W3CDTF">2024-01-16T17:18:11Z</dcterms:created>
  <dcterms:modified xsi:type="dcterms:W3CDTF">2025-02-18T19:03:21Z</dcterms:modified>
</cp:coreProperties>
</file>